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Q-CONTRACTS\RFP_1100145446_Replacement CAFM System\"/>
    </mc:Choice>
  </mc:AlternateContent>
  <workbookProtection workbookAlgorithmName="SHA-512" workbookHashValue="Pcq90JLp+UIQ69xhRlBpcaAURce24iAF/J8P3xq504xxm8CMVK/zEavMC4q0Ik7CXHu3YcoyzMvY0jw3G49T2Q==" workbookSaltValue="65fYpOWBP34SQEEqCIbZmw==" workbookSpinCount="100000" lockStructure="1"/>
  <bookViews>
    <workbookView xWindow="0" yWindow="0" windowWidth="28800" windowHeight="14385"/>
  </bookViews>
  <sheets>
    <sheet name="Commercial Evaluation" sheetId="2" r:id="rId1"/>
    <sheet name="Sheet1" sheetId="5" state="hidden" r:id="rId2"/>
  </sheets>
  <definedNames>
    <definedName name="_xlnm._FilterDatabase" localSheetId="0" hidden="1">'Commercial Evaluation'!$M$126:$S$135</definedName>
    <definedName name="_Toc433890620" localSheetId="0">'Commercial Evaluation'!#REF!</definedName>
    <definedName name="DATA">Sheet1!$A$1:$C$729</definedName>
    <definedName name="_xlnm.Print_Area" localSheetId="0">'Commercial Evaluation'!$A:$AM</definedName>
    <definedName name="_xlnm.Print_Titles" localSheetId="0">'Commercial Evaluation'!$2:$4</definedName>
    <definedName name="Z_37B704BD_FAEE_419A_BED3_7B5AB951E3D5_.wvu.Cols" localSheetId="0" hidden="1">'Commercial Evaluation'!$D:$D,'Commercial Evaluation'!$E:$F,'Commercial Evaluation'!$O:$Q,'Commercial Evaluation'!$T:$V,'Commercial Evaluation'!$Y:$AA,'Commercial Evaluation'!$AC:$AE,'Commercial Evaluation'!$AG:$AM,'Commercial Evaluation'!$AO:$AR,'Commercial Evaluation'!$AT:$AZ</definedName>
    <definedName name="Z_37B704BD_FAEE_419A_BED3_7B5AB951E3D5_.wvu.FilterData" localSheetId="0" hidden="1">'Commercial Evaluation'!$A$4:$BA$112</definedName>
    <definedName name="Z_37B704BD_FAEE_419A_BED3_7B5AB951E3D5_.wvu.PrintArea" localSheetId="0" hidden="1">'Commercial Evaluation'!$A$1:$AJ$116</definedName>
    <definedName name="Z_37B704BD_FAEE_419A_BED3_7B5AB951E3D5_.wvu.Rows" localSheetId="0" hidden="1">'Commercial Evaluation'!$6:$9,'Commercial Evaluation'!$11:$14,'Commercial Evaluation'!$57:$112,'Commercial Evaluation'!$113:$113</definedName>
  </definedNames>
  <calcPr calcId="162913"/>
  <customWorkbookViews>
    <customWorkbookView name="GEEBAUER, Peter - Persönliche Ansicht" guid="{37B704BD-FAEE-419A-BED3-7B5AB951E3D5}" mergeInterval="0" personalView="1" maximized="1" windowWidth="1920" windowHeight="1014" activeSheetId="1"/>
  </customWorkbookViews>
</workbook>
</file>

<file path=xl/calcChain.xml><?xml version="1.0" encoding="utf-8"?>
<calcChain xmlns="http://schemas.openxmlformats.org/spreadsheetml/2006/main">
  <c r="B56" i="2" l="1"/>
  <c r="H119" i="2" l="1"/>
  <c r="I119" i="2" s="1"/>
  <c r="H90" i="2"/>
  <c r="I90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B91" i="2"/>
  <c r="B90" i="2"/>
  <c r="B89" i="2"/>
  <c r="B88" i="2"/>
  <c r="B87" i="2"/>
  <c r="B86" i="2"/>
  <c r="B85" i="2"/>
  <c r="B84" i="2"/>
  <c r="B83" i="2"/>
  <c r="B82" i="2"/>
  <c r="B81" i="2"/>
  <c r="B80" i="2"/>
  <c r="B74" i="2"/>
  <c r="B71" i="2"/>
  <c r="B70" i="2"/>
  <c r="H45" i="2" l="1"/>
  <c r="I45" i="2" s="1"/>
  <c r="AQ45" i="2" s="1"/>
  <c r="B45" i="2"/>
  <c r="H44" i="2"/>
  <c r="I44" i="2" s="1"/>
  <c r="B44" i="2"/>
  <c r="AT45" i="2"/>
  <c r="AZ45" i="2" l="1"/>
  <c r="AV45" i="2"/>
  <c r="AY45" i="2"/>
  <c r="AU45" i="2"/>
  <c r="AX45" i="2"/>
  <c r="AW45" i="2"/>
  <c r="AR45" i="2"/>
  <c r="AO45" i="2"/>
  <c r="AP45" i="2"/>
  <c r="B102" i="2"/>
  <c r="K122" i="2" l="1"/>
  <c r="L122" i="2"/>
  <c r="M122" i="2"/>
  <c r="N122" i="2"/>
  <c r="J122" i="2"/>
  <c r="K94" i="2"/>
  <c r="L94" i="2"/>
  <c r="M94" i="2"/>
  <c r="N94" i="2"/>
  <c r="J94" i="2"/>
  <c r="M60" i="2"/>
  <c r="N60" i="2"/>
  <c r="K60" i="2"/>
  <c r="L60" i="2"/>
  <c r="J60" i="2"/>
  <c r="A148" i="2"/>
  <c r="A147" i="2"/>
  <c r="A146" i="2"/>
  <c r="A145" i="2"/>
  <c r="S149" i="2"/>
  <c r="S150" i="2" s="1"/>
  <c r="S138" i="2"/>
  <c r="S139" i="2" s="1"/>
  <c r="S121" i="2"/>
  <c r="S119" i="2"/>
  <c r="S120" i="2" s="1"/>
  <c r="S122" i="2" s="1"/>
  <c r="AT122" i="2"/>
  <c r="AT59" i="2"/>
  <c r="AT65" i="2"/>
  <c r="AT121" i="2"/>
  <c r="AT60" i="2"/>
  <c r="AT64" i="2"/>
  <c r="AY59" i="2" l="1"/>
  <c r="AU59" i="2"/>
  <c r="AX59" i="2"/>
  <c r="AZ59" i="2"/>
  <c r="AV59" i="2"/>
  <c r="AX60" i="2"/>
  <c r="AZ60" i="2"/>
  <c r="AV60" i="2"/>
  <c r="AY60" i="2"/>
  <c r="AU60" i="2"/>
  <c r="AZ65" i="2"/>
  <c r="AV65" i="2"/>
  <c r="AW65" i="2"/>
  <c r="AY65" i="2"/>
  <c r="AU65" i="2"/>
  <c r="AX65" i="2"/>
  <c r="AY64" i="2"/>
  <c r="AU64" i="2"/>
  <c r="AW64" i="2"/>
  <c r="AZ64" i="2"/>
  <c r="AV64" i="2"/>
  <c r="AX64" i="2"/>
  <c r="AZ121" i="2"/>
  <c r="AV121" i="2"/>
  <c r="AY121" i="2"/>
  <c r="AU121" i="2"/>
  <c r="AX121" i="2"/>
  <c r="AZ122" i="2"/>
  <c r="AV122" i="2"/>
  <c r="AY122" i="2"/>
  <c r="AU122" i="2"/>
  <c r="AX122" i="2"/>
  <c r="AW122" i="2"/>
  <c r="AW121" i="2"/>
  <c r="H137" i="2"/>
  <c r="I137" i="2" s="1"/>
  <c r="H136" i="2"/>
  <c r="I136" i="2" s="1"/>
  <c r="H135" i="2"/>
  <c r="I135" i="2" s="1"/>
  <c r="H130" i="2"/>
  <c r="I130" i="2" s="1"/>
  <c r="H131" i="2"/>
  <c r="I131" i="2" s="1"/>
  <c r="H132" i="2"/>
  <c r="I132" i="2" s="1"/>
  <c r="H129" i="2"/>
  <c r="I129" i="2" s="1"/>
  <c r="B108" i="2"/>
  <c r="B100" i="2"/>
  <c r="H91" i="2"/>
  <c r="I91" i="2" s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6" i="2"/>
  <c r="B47" i="2"/>
  <c r="B48" i="2"/>
  <c r="B49" i="2"/>
  <c r="B50" i="2"/>
  <c r="B51" i="2"/>
  <c r="B52" i="2"/>
  <c r="B53" i="2"/>
  <c r="B54" i="2"/>
  <c r="B55" i="2"/>
  <c r="B57" i="2"/>
  <c r="B66" i="2"/>
  <c r="B67" i="2"/>
  <c r="B68" i="2"/>
  <c r="B69" i="2"/>
  <c r="B72" i="2"/>
  <c r="B73" i="2"/>
  <c r="B75" i="2"/>
  <c r="B76" i="2"/>
  <c r="B77" i="2"/>
  <c r="B78" i="2"/>
  <c r="B79" i="2"/>
  <c r="B101" i="2"/>
  <c r="B103" i="2"/>
  <c r="B104" i="2"/>
  <c r="B105" i="2"/>
  <c r="B106" i="2"/>
  <c r="B107" i="2"/>
  <c r="H111" i="2"/>
  <c r="H112" i="2"/>
  <c r="H113" i="2"/>
  <c r="H114" i="2"/>
  <c r="H115" i="2"/>
  <c r="H116" i="2"/>
  <c r="H117" i="2"/>
  <c r="H118" i="2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66" i="2"/>
  <c r="I66" i="2" s="1"/>
  <c r="H67" i="2"/>
  <c r="I67" i="2" s="1"/>
  <c r="H68" i="2"/>
  <c r="I68" i="2" s="1"/>
  <c r="H69" i="2"/>
  <c r="I69" i="2" s="1"/>
  <c r="H70" i="2"/>
  <c r="I70" i="2" s="1"/>
  <c r="H72" i="2"/>
  <c r="I72" i="2" s="1"/>
  <c r="H73" i="2"/>
  <c r="I73" i="2" s="1"/>
  <c r="H75" i="2"/>
  <c r="I75" i="2" s="1"/>
  <c r="H76" i="2"/>
  <c r="I76" i="2" s="1"/>
  <c r="H77" i="2"/>
  <c r="I77" i="2" s="1"/>
  <c r="H78" i="2"/>
  <c r="I78" i="2" s="1"/>
  <c r="H79" i="2"/>
  <c r="I79" i="2" s="1"/>
  <c r="H101" i="2"/>
  <c r="I101" i="2" s="1"/>
  <c r="H103" i="2"/>
  <c r="I103" i="2" s="1"/>
  <c r="H104" i="2"/>
  <c r="I104" i="2" s="1"/>
  <c r="H105" i="2"/>
  <c r="I105" i="2" s="1"/>
  <c r="H106" i="2"/>
  <c r="I106" i="2" s="1"/>
  <c r="H107" i="2"/>
  <c r="I107" i="2" s="1"/>
  <c r="H109" i="2"/>
  <c r="I109" i="2" s="1"/>
  <c r="H110" i="2"/>
  <c r="B9" i="2"/>
  <c r="B10" i="2"/>
  <c r="B8" i="2"/>
  <c r="S91" i="2"/>
  <c r="S92" i="2" s="1"/>
  <c r="S93" i="2"/>
  <c r="H9" i="2"/>
  <c r="I9" i="2" s="1"/>
  <c r="H10" i="2"/>
  <c r="I10" i="2" s="1"/>
  <c r="H11" i="2"/>
  <c r="I11" i="2" s="1"/>
  <c r="H8" i="2"/>
  <c r="I8" i="2" s="1"/>
  <c r="AT105" i="2"/>
  <c r="AT107" i="2"/>
  <c r="AT53" i="2"/>
  <c r="AT111" i="2"/>
  <c r="AT110" i="2"/>
  <c r="AT51" i="2"/>
  <c r="AT50" i="2"/>
  <c r="AT104" i="2"/>
  <c r="AT75" i="2"/>
  <c r="AT109" i="2"/>
  <c r="AT106" i="2"/>
  <c r="AT99" i="2"/>
  <c r="AT84" i="2"/>
  <c r="AT77" i="2"/>
  <c r="AT72" i="2"/>
  <c r="AT69" i="2"/>
  <c r="AT52" i="2"/>
  <c r="AT112" i="2"/>
  <c r="AT70" i="2"/>
  <c r="AT101" i="2"/>
  <c r="AT85" i="2"/>
  <c r="AT76" i="2"/>
  <c r="AT68" i="2"/>
  <c r="AT98" i="2"/>
  <c r="I112" i="2" l="1"/>
  <c r="I118" i="2"/>
  <c r="I114" i="2"/>
  <c r="S59" i="2"/>
  <c r="AW59" i="2" s="1"/>
  <c r="S58" i="2"/>
  <c r="I58" i="2"/>
  <c r="I60" i="2" s="1"/>
  <c r="I145" i="2" s="1"/>
  <c r="I115" i="2"/>
  <c r="I139" i="2"/>
  <c r="I148" i="2" s="1"/>
  <c r="I92" i="2"/>
  <c r="I94" i="2" s="1"/>
  <c r="I146" i="2" s="1"/>
  <c r="I116" i="2"/>
  <c r="I111" i="2"/>
  <c r="I117" i="2"/>
  <c r="I113" i="2"/>
  <c r="S94" i="2"/>
  <c r="I110" i="2"/>
  <c r="AV50" i="2"/>
  <c r="AZ50" i="2"/>
  <c r="AY53" i="2"/>
  <c r="AW53" i="2"/>
  <c r="AU53" i="2"/>
  <c r="AY52" i="2"/>
  <c r="AV52" i="2"/>
  <c r="AX52" i="2"/>
  <c r="AZ52" i="2"/>
  <c r="AV51" i="2"/>
  <c r="AY51" i="2"/>
  <c r="AU51" i="2"/>
  <c r="AW51" i="2"/>
  <c r="AX50" i="2"/>
  <c r="AZ51" i="2"/>
  <c r="AV53" i="2"/>
  <c r="AW52" i="2"/>
  <c r="AZ53" i="2"/>
  <c r="AU50" i="2"/>
  <c r="AX51" i="2"/>
  <c r="AW50" i="2"/>
  <c r="AY50" i="2"/>
  <c r="AU52" i="2"/>
  <c r="AX53" i="2"/>
  <c r="AW112" i="2"/>
  <c r="AV112" i="2"/>
  <c r="AY112" i="2"/>
  <c r="AU109" i="2"/>
  <c r="AX109" i="2"/>
  <c r="AV109" i="2"/>
  <c r="AZ109" i="2"/>
  <c r="AV111" i="2"/>
  <c r="AY111" i="2"/>
  <c r="AX111" i="2"/>
  <c r="AX110" i="2"/>
  <c r="AY110" i="2"/>
  <c r="AV110" i="2"/>
  <c r="AU110" i="2"/>
  <c r="AZ111" i="2"/>
  <c r="AW109" i="2"/>
  <c r="AU112" i="2"/>
  <c r="AZ112" i="2"/>
  <c r="AZ110" i="2"/>
  <c r="AY109" i="2"/>
  <c r="AU111" i="2"/>
  <c r="AX112" i="2"/>
  <c r="AW111" i="2"/>
  <c r="AW110" i="2"/>
  <c r="AV106" i="2"/>
  <c r="AU106" i="2"/>
  <c r="AY106" i="2"/>
  <c r="AX106" i="2"/>
  <c r="AY107" i="2"/>
  <c r="AX107" i="2"/>
  <c r="AV107" i="2"/>
  <c r="AW107" i="2"/>
  <c r="AX104" i="2"/>
  <c r="AW104" i="2"/>
  <c r="AV104" i="2"/>
  <c r="AZ104" i="2"/>
  <c r="AU104" i="2"/>
  <c r="AZ105" i="2"/>
  <c r="AY105" i="2"/>
  <c r="AX105" i="2"/>
  <c r="AV105" i="2"/>
  <c r="AU105" i="2"/>
  <c r="AZ106" i="2"/>
  <c r="AY104" i="2"/>
  <c r="AU107" i="2"/>
  <c r="AW106" i="2"/>
  <c r="AZ107" i="2"/>
  <c r="AW105" i="2"/>
  <c r="AY101" i="2"/>
  <c r="AX101" i="2"/>
  <c r="AV101" i="2"/>
  <c r="AU101" i="2"/>
  <c r="AZ101" i="2"/>
  <c r="AW101" i="2"/>
  <c r="AW99" i="2"/>
  <c r="AV99" i="2"/>
  <c r="AY99" i="2"/>
  <c r="AX84" i="2"/>
  <c r="AV84" i="2"/>
  <c r="AU84" i="2"/>
  <c r="AZ84" i="2"/>
  <c r="AV98" i="2"/>
  <c r="AY98" i="2"/>
  <c r="AX98" i="2"/>
  <c r="AY85" i="2"/>
  <c r="AX85" i="2"/>
  <c r="AV85" i="2"/>
  <c r="AU85" i="2"/>
  <c r="AU98" i="2"/>
  <c r="AX99" i="2"/>
  <c r="AW98" i="2"/>
  <c r="AZ98" i="2"/>
  <c r="AW84" i="2"/>
  <c r="AU99" i="2"/>
  <c r="AZ85" i="2"/>
  <c r="AY84" i="2"/>
  <c r="AZ99" i="2"/>
  <c r="AW85" i="2"/>
  <c r="AX75" i="2"/>
  <c r="AW75" i="2"/>
  <c r="AU75" i="2"/>
  <c r="AZ75" i="2"/>
  <c r="AV77" i="2"/>
  <c r="AU77" i="2"/>
  <c r="AX77" i="2"/>
  <c r="AY77" i="2"/>
  <c r="AZ76" i="2"/>
  <c r="AX76" i="2"/>
  <c r="AU76" i="2"/>
  <c r="AV76" i="2"/>
  <c r="AZ77" i="2"/>
  <c r="AW76" i="2"/>
  <c r="AV75" i="2"/>
  <c r="AY76" i="2"/>
  <c r="AY75" i="2"/>
  <c r="AW77" i="2"/>
  <c r="AX72" i="2"/>
  <c r="AW72" i="2"/>
  <c r="AV72" i="2"/>
  <c r="AV68" i="2"/>
  <c r="AW68" i="2"/>
  <c r="AU68" i="2"/>
  <c r="AZ68" i="2"/>
  <c r="AU70" i="2"/>
  <c r="AY70" i="2"/>
  <c r="AX70" i="2"/>
  <c r="AY69" i="2"/>
  <c r="AX69" i="2"/>
  <c r="AZ69" i="2"/>
  <c r="AV69" i="2"/>
  <c r="AU69" i="2"/>
  <c r="AZ70" i="2"/>
  <c r="AU72" i="2"/>
  <c r="AX68" i="2"/>
  <c r="AY68" i="2"/>
  <c r="AV70" i="2"/>
  <c r="AW70" i="2"/>
  <c r="AY72" i="2"/>
  <c r="AZ72" i="2"/>
  <c r="AW69" i="2"/>
  <c r="AT73" i="2"/>
  <c r="AT67" i="2"/>
  <c r="AT78" i="2"/>
  <c r="AZ78" i="2" l="1"/>
  <c r="AX78" i="2"/>
  <c r="AW78" i="2"/>
  <c r="AV78" i="2"/>
  <c r="AY78" i="2"/>
  <c r="AU78" i="2"/>
  <c r="AT100" i="2"/>
  <c r="AT49" i="2"/>
  <c r="AT103" i="2"/>
  <c r="AT79" i="2"/>
  <c r="AT108" i="2"/>
  <c r="S60" i="2" l="1"/>
  <c r="AW60" i="2" s="1"/>
  <c r="I61" i="2"/>
  <c r="I62" i="2" s="1"/>
  <c r="I120" i="2"/>
  <c r="I95" i="2"/>
  <c r="I96" i="2" s="1"/>
  <c r="AZ49" i="2"/>
  <c r="AV49" i="2"/>
  <c r="AY49" i="2"/>
  <c r="AR49" i="2"/>
  <c r="AU49" i="2"/>
  <c r="AP49" i="2"/>
  <c r="AO49" i="2"/>
  <c r="AQ49" i="2"/>
  <c r="AX49" i="2"/>
  <c r="AW49" i="2"/>
  <c r="AX108" i="2"/>
  <c r="AW108" i="2"/>
  <c r="AX73" i="2"/>
  <c r="AU73" i="2"/>
  <c r="AZ73" i="2"/>
  <c r="AV108" i="2"/>
  <c r="AZ108" i="2"/>
  <c r="AV73" i="2"/>
  <c r="AY108" i="2"/>
  <c r="AW73" i="2"/>
  <c r="AU108" i="2"/>
  <c r="AY73" i="2"/>
  <c r="AQ108" i="2"/>
  <c r="AV103" i="2"/>
  <c r="AW103" i="2"/>
  <c r="AU79" i="2"/>
  <c r="AX79" i="2"/>
  <c r="AV79" i="2"/>
  <c r="AZ67" i="2"/>
  <c r="AU67" i="2"/>
  <c r="AV67" i="2"/>
  <c r="AW67" i="2"/>
  <c r="AZ103" i="2"/>
  <c r="AX67" i="2"/>
  <c r="AP108" i="2"/>
  <c r="AY103" i="2"/>
  <c r="AO108" i="2"/>
  <c r="AY79" i="2"/>
  <c r="AZ79" i="2"/>
  <c r="AY67" i="2"/>
  <c r="AU103" i="2"/>
  <c r="AX103" i="2"/>
  <c r="AW79" i="2"/>
  <c r="AY100" i="2"/>
  <c r="AX100" i="2"/>
  <c r="AV100" i="2"/>
  <c r="AW100" i="2"/>
  <c r="AP103" i="2"/>
  <c r="AO103" i="2"/>
  <c r="AZ100" i="2"/>
  <c r="AU100" i="2"/>
  <c r="AR73" i="2"/>
  <c r="AO73" i="2"/>
  <c r="AR108" i="2"/>
  <c r="AR103" i="2"/>
  <c r="AQ103" i="2"/>
  <c r="AP100" i="2"/>
  <c r="AR100" i="2"/>
  <c r="AQ100" i="2"/>
  <c r="AO100" i="2"/>
  <c r="AP79" i="2"/>
  <c r="AO79" i="2"/>
  <c r="AQ79" i="2"/>
  <c r="AR79" i="2"/>
  <c r="AQ73" i="2"/>
  <c r="AP73" i="2"/>
  <c r="AQ67" i="2"/>
  <c r="AP67" i="2"/>
  <c r="AO67" i="2"/>
  <c r="AR67" i="2"/>
  <c r="AT22" i="2"/>
  <c r="AT55" i="2"/>
  <c r="AT26" i="2"/>
  <c r="AT23" i="2"/>
  <c r="AT35" i="2"/>
  <c r="AT17" i="2"/>
  <c r="AT27" i="2"/>
  <c r="AT37" i="2"/>
  <c r="AT36" i="2"/>
  <c r="AT46" i="2"/>
  <c r="AT43" i="2"/>
  <c r="AT48" i="2"/>
  <c r="AT24" i="2"/>
  <c r="AT21" i="2"/>
  <c r="AT19" i="2"/>
  <c r="AP60" i="2" l="1"/>
  <c r="AR60" i="2"/>
  <c r="AQ60" i="2"/>
  <c r="AO60" i="2"/>
  <c r="I122" i="2"/>
  <c r="I147" i="2" s="1"/>
  <c r="AW55" i="2"/>
  <c r="AX55" i="2"/>
  <c r="AZ55" i="2"/>
  <c r="AU55" i="2"/>
  <c r="AV55" i="2"/>
  <c r="AY55" i="2"/>
  <c r="AY48" i="2"/>
  <c r="AX48" i="2"/>
  <c r="AV48" i="2"/>
  <c r="AX43" i="2"/>
  <c r="AW43" i="2"/>
  <c r="AU43" i="2"/>
  <c r="AZ43" i="2"/>
  <c r="AZ46" i="2"/>
  <c r="AX46" i="2"/>
  <c r="AU46" i="2"/>
  <c r="AV46" i="2"/>
  <c r="AY43" i="2"/>
  <c r="AW48" i="2"/>
  <c r="AZ48" i="2"/>
  <c r="AW46" i="2"/>
  <c r="AV43" i="2"/>
  <c r="AY46" i="2"/>
  <c r="AU48" i="2"/>
  <c r="AV37" i="2"/>
  <c r="AW37" i="2"/>
  <c r="AV27" i="2"/>
  <c r="AU27" i="2"/>
  <c r="AZ27" i="2"/>
  <c r="AY27" i="2"/>
  <c r="AU36" i="2"/>
  <c r="AY36" i="2"/>
  <c r="AX36" i="2"/>
  <c r="AZ26" i="2"/>
  <c r="AY26" i="2"/>
  <c r="AW26" i="2"/>
  <c r="AV26" i="2"/>
  <c r="AX35" i="2"/>
  <c r="AY35" i="2"/>
  <c r="AZ35" i="2"/>
  <c r="AV35" i="2"/>
  <c r="AU35" i="2"/>
  <c r="AY37" i="2"/>
  <c r="AZ37" i="2"/>
  <c r="AW27" i="2"/>
  <c r="AW35" i="2"/>
  <c r="AX27" i="2"/>
  <c r="AW36" i="2"/>
  <c r="AU26" i="2"/>
  <c r="AU37" i="2"/>
  <c r="AX26" i="2"/>
  <c r="AV36" i="2"/>
  <c r="AX37" i="2"/>
  <c r="AZ36" i="2"/>
  <c r="AW24" i="2"/>
  <c r="AV24" i="2"/>
  <c r="AY24" i="2"/>
  <c r="AX21" i="2"/>
  <c r="AV21" i="2"/>
  <c r="AU21" i="2"/>
  <c r="AZ21" i="2"/>
  <c r="AV23" i="2"/>
  <c r="AY23" i="2"/>
  <c r="AX23" i="2"/>
  <c r="AY22" i="2"/>
  <c r="AX22" i="2"/>
  <c r="AV22" i="2"/>
  <c r="AU22" i="2"/>
  <c r="AU23" i="2"/>
  <c r="AX24" i="2"/>
  <c r="AZ24" i="2"/>
  <c r="AZ23" i="2"/>
  <c r="AW21" i="2"/>
  <c r="AU24" i="2"/>
  <c r="AZ22" i="2"/>
  <c r="AW23" i="2"/>
  <c r="AY21" i="2"/>
  <c r="AW22" i="2"/>
  <c r="AW19" i="2"/>
  <c r="AU19" i="2"/>
  <c r="AU17" i="2"/>
  <c r="AY17" i="2"/>
  <c r="AV17" i="2"/>
  <c r="AW17" i="2"/>
  <c r="AX17" i="2"/>
  <c r="AZ17" i="2"/>
  <c r="AY19" i="2"/>
  <c r="AV19" i="2"/>
  <c r="AX19" i="2"/>
  <c r="AZ19" i="2"/>
  <c r="AZ4" i="2"/>
  <c r="AY4" i="2"/>
  <c r="AX4" i="2"/>
  <c r="AT25" i="2"/>
  <c r="AT56" i="2"/>
  <c r="AT15" i="2"/>
  <c r="AT20" i="2"/>
  <c r="AT42" i="2"/>
  <c r="AT30" i="2"/>
  <c r="AT16" i="2"/>
  <c r="AT47" i="2"/>
  <c r="AT18" i="2"/>
  <c r="AT29" i="2"/>
  <c r="AT54" i="2"/>
  <c r="AT28" i="2"/>
  <c r="I123" i="2" l="1"/>
  <c r="I124" i="2" s="1"/>
  <c r="AR122" i="2" s="1"/>
  <c r="I150" i="2"/>
  <c r="I151" i="2" s="1"/>
  <c r="I152" i="2" s="1"/>
  <c r="AQ122" i="2"/>
  <c r="AO122" i="2"/>
  <c r="AP122" i="2"/>
  <c r="AV47" i="2"/>
  <c r="AU47" i="2"/>
  <c r="AY47" i="2"/>
  <c r="AW47" i="2"/>
  <c r="AZ47" i="2"/>
  <c r="AX47" i="2"/>
  <c r="AU30" i="2"/>
  <c r="AX30" i="2"/>
  <c r="AV30" i="2"/>
  <c r="AW30" i="2"/>
  <c r="AY30" i="2"/>
  <c r="AZ30" i="2"/>
  <c r="AX29" i="2"/>
  <c r="AU29" i="2"/>
  <c r="AV29" i="2"/>
  <c r="AW29" i="2"/>
  <c r="AZ29" i="2"/>
  <c r="AY29" i="2"/>
  <c r="AX18" i="2"/>
  <c r="AU18" i="2"/>
  <c r="AY18" i="2"/>
  <c r="AZ18" i="2"/>
  <c r="AV18" i="2"/>
  <c r="AW18" i="2"/>
  <c r="AU28" i="2"/>
  <c r="AZ28" i="2"/>
  <c r="AX28" i="2"/>
  <c r="AW28" i="2"/>
  <c r="AV28" i="2"/>
  <c r="AY28" i="2"/>
  <c r="AU16" i="2"/>
  <c r="AY16" i="2"/>
  <c r="AV16" i="2"/>
  <c r="AW16" i="2"/>
  <c r="AZ16" i="2"/>
  <c r="AX16" i="2"/>
  <c r="AU56" i="2"/>
  <c r="AY56" i="2"/>
  <c r="AX56" i="2"/>
  <c r="AW56" i="2"/>
  <c r="AZ56" i="2"/>
  <c r="AV56" i="2"/>
  <c r="AZ42" i="2"/>
  <c r="AU42" i="2"/>
  <c r="AW42" i="2"/>
  <c r="AY42" i="2"/>
  <c r="AX42" i="2"/>
  <c r="AW20" i="2"/>
  <c r="AU20" i="2"/>
  <c r="AZ20" i="2"/>
  <c r="AV20" i="2"/>
  <c r="AX20" i="2"/>
  <c r="AY20" i="2"/>
  <c r="AP42" i="2"/>
  <c r="AZ54" i="2"/>
  <c r="AX54" i="2"/>
  <c r="AY54" i="2"/>
  <c r="AW54" i="2"/>
  <c r="AU54" i="2"/>
  <c r="AR54" i="2"/>
  <c r="AP54" i="2"/>
  <c r="AO54" i="2"/>
  <c r="AQ54" i="2"/>
  <c r="AV54" i="2"/>
  <c r="AR42" i="2"/>
  <c r="AV42" i="2"/>
  <c r="AO42" i="2"/>
  <c r="AQ42" i="2"/>
  <c r="AZ25" i="2"/>
  <c r="AV25" i="2"/>
  <c r="AW25" i="2"/>
  <c r="AY25" i="2"/>
  <c r="AQ25" i="2"/>
  <c r="AP25" i="2"/>
  <c r="AO25" i="2"/>
  <c r="AU25" i="2"/>
  <c r="AR25" i="2"/>
  <c r="AX25" i="2"/>
  <c r="AR20" i="2"/>
  <c r="AQ20" i="2"/>
  <c r="AP20" i="2"/>
  <c r="AO20" i="2"/>
  <c r="AZ15" i="2"/>
  <c r="AV15" i="2"/>
  <c r="AY15" i="2"/>
  <c r="AX15" i="2"/>
  <c r="AU15" i="2"/>
  <c r="AR15" i="2"/>
  <c r="AP15" i="2"/>
  <c r="AQ15" i="2"/>
  <c r="AO15" i="2"/>
  <c r="AW15" i="2"/>
  <c r="AT11" i="2"/>
  <c r="AT8" i="2"/>
  <c r="AT7" i="2"/>
  <c r="AT14" i="2"/>
  <c r="AT9" i="2"/>
  <c r="AT12" i="2"/>
  <c r="AT13" i="2"/>
  <c r="AZ8" i="2" l="1"/>
  <c r="AV8" i="2"/>
  <c r="AU8" i="2"/>
  <c r="AW8" i="2"/>
  <c r="AU13" i="2"/>
  <c r="AZ13" i="2"/>
  <c r="AY13" i="2"/>
  <c r="AX13" i="2"/>
  <c r="AZ9" i="2"/>
  <c r="AU9" i="2"/>
  <c r="AV9" i="2"/>
  <c r="AW9" i="2"/>
  <c r="AZ14" i="2"/>
  <c r="AU14" i="2"/>
  <c r="AX14" i="2"/>
  <c r="AW14" i="2"/>
  <c r="AY14" i="2"/>
  <c r="AU12" i="2"/>
  <c r="AY7" i="2"/>
  <c r="AX7" i="2"/>
  <c r="AU7" i="2"/>
  <c r="AU11" i="2"/>
  <c r="AV11" i="2"/>
  <c r="AW11" i="2"/>
  <c r="AV7" i="2"/>
  <c r="AV12" i="2"/>
  <c r="AW7" i="2"/>
  <c r="AW12" i="2"/>
  <c r="AX12" i="2"/>
  <c r="AY12" i="2"/>
  <c r="AV13" i="2"/>
  <c r="AW13" i="2"/>
  <c r="AX8" i="2"/>
  <c r="AY8" i="2"/>
  <c r="AV14" i="2"/>
  <c r="AX9" i="2"/>
  <c r="AY9" i="2"/>
  <c r="AX11" i="2"/>
  <c r="AY11" i="2"/>
  <c r="AZ11" i="2"/>
  <c r="AZ7" i="2"/>
  <c r="AZ12" i="2"/>
  <c r="AT10" i="2"/>
  <c r="AQ10" i="2" l="1"/>
  <c r="AP10" i="2"/>
  <c r="AO10" i="2"/>
  <c r="AR10" i="2"/>
  <c r="AX10" i="2"/>
  <c r="AY10" i="2"/>
  <c r="AW10" i="2"/>
  <c r="AV10" i="2"/>
  <c r="AU10" i="2"/>
  <c r="AZ10" i="2"/>
  <c r="AW4" i="2" l="1"/>
  <c r="AV4" i="2"/>
  <c r="AU4" i="2"/>
  <c r="AT93" i="2"/>
  <c r="AX93" i="2" l="1"/>
  <c r="AZ93" i="2"/>
  <c r="AY93" i="2"/>
  <c r="AW93" i="2"/>
  <c r="AV93" i="2"/>
  <c r="AT6" i="2"/>
  <c r="AX6" i="2" l="1"/>
  <c r="AW6" i="2"/>
  <c r="AY6" i="2"/>
  <c r="AZ6" i="2"/>
  <c r="AV6" i="2"/>
  <c r="AU6" i="2"/>
  <c r="AT114" i="2"/>
  <c r="AO114" i="2" l="1"/>
  <c r="AP114" i="2"/>
  <c r="AR114" i="2"/>
  <c r="AQ114" i="2"/>
  <c r="AX114" i="2"/>
  <c r="AZ114" i="2"/>
  <c r="AY114" i="2"/>
  <c r="AW114" i="2"/>
  <c r="AV114" i="2"/>
  <c r="AU114" i="2"/>
  <c r="AP5" i="2"/>
  <c r="AR5" i="2"/>
  <c r="AQ5" i="2"/>
  <c r="AO5" i="2"/>
  <c r="AT5" i="2"/>
  <c r="AT4" i="2"/>
  <c r="AT94" i="2"/>
  <c r="AU94" i="2" l="1"/>
  <c r="AU93" i="2"/>
  <c r="AZ94" i="2"/>
  <c r="AY94" i="2"/>
  <c r="AX94" i="2"/>
  <c r="AW94" i="2"/>
  <c r="AV94" i="2"/>
  <c r="AZ5" i="2"/>
  <c r="AY5" i="2"/>
  <c r="AX5" i="2"/>
  <c r="AW5" i="2"/>
  <c r="AV5" i="2"/>
  <c r="AU5" i="2"/>
  <c r="AR94" i="2" l="1"/>
  <c r="AP94" i="2"/>
  <c r="AQ94" i="2"/>
  <c r="AO94" i="2"/>
</calcChain>
</file>

<file path=xl/sharedStrings.xml><?xml version="1.0" encoding="utf-8"?>
<sst xmlns="http://schemas.openxmlformats.org/spreadsheetml/2006/main" count="1075" uniqueCount="801">
  <si>
    <t>20% VAT</t>
  </si>
  <si>
    <t>TOTAL PRICE INCLUDING VAT</t>
  </si>
  <si>
    <t>Min</t>
  </si>
  <si>
    <t>Max</t>
  </si>
  <si>
    <t>Varianz</t>
  </si>
  <si>
    <t>Average</t>
  </si>
  <si>
    <t>Preisspiegel</t>
  </si>
  <si>
    <t>Unit</t>
  </si>
  <si>
    <t>LG / POS.</t>
  </si>
  <si>
    <t>K</t>
  </si>
  <si>
    <t>Installation</t>
  </si>
  <si>
    <t>Time line</t>
  </si>
  <si>
    <t>Number</t>
  </si>
  <si>
    <t>Company Name</t>
  </si>
  <si>
    <t>Unit price</t>
  </si>
  <si>
    <t>SPECIFICATION / REQUIREMENTS</t>
  </si>
  <si>
    <t>Total</t>
  </si>
  <si>
    <t>Customisation required</t>
  </si>
  <si>
    <t>Standard functionality</t>
  </si>
  <si>
    <t>Licenses</t>
  </si>
  <si>
    <t>Other cost</t>
  </si>
  <si>
    <t>Not Available</t>
  </si>
  <si>
    <t>Software  ability (mark with X)</t>
  </si>
  <si>
    <t>Reference Document Attachment No.</t>
  </si>
  <si>
    <t>Contents</t>
  </si>
  <si>
    <t>Introduction</t>
  </si>
  <si>
    <t>Scope</t>
  </si>
  <si>
    <t>Background information</t>
  </si>
  <si>
    <t>Vienna International Centre (VIC)</t>
  </si>
  <si>
    <t>Buildings management services (BMS)</t>
  </si>
  <si>
    <t>Current CAFM system</t>
  </si>
  <si>
    <t>Allplan 2016</t>
  </si>
  <si>
    <t>Allplan Allfa 2016</t>
  </si>
  <si>
    <t>IBM Maximo 7.6</t>
  </si>
  <si>
    <t>5.3.1</t>
  </si>
  <si>
    <t>Service requests (tickets)</t>
  </si>
  <si>
    <t>5.3.2</t>
  </si>
  <si>
    <t>Work order management</t>
  </si>
  <si>
    <t>5.3.3</t>
  </si>
  <si>
    <t>Preventive Maintenance</t>
  </si>
  <si>
    <t>Other Software in BMS</t>
  </si>
  <si>
    <t>5.4.1</t>
  </si>
  <si>
    <t>SAP</t>
  </si>
  <si>
    <t>5.4.2</t>
  </si>
  <si>
    <t>Eplan</t>
  </si>
  <si>
    <t>5.4.3</t>
  </si>
  <si>
    <t>OpenText</t>
  </si>
  <si>
    <t>5.4.4</t>
  </si>
  <si>
    <t>Cable management system (CMS)</t>
  </si>
  <si>
    <t>5.4.5</t>
  </si>
  <si>
    <t>Topdesk</t>
  </si>
  <si>
    <t>5.4.6</t>
  </si>
  <si>
    <t>Others:</t>
  </si>
  <si>
    <t>General requirements for a CAFM - Software</t>
  </si>
  <si>
    <t>User Permissions</t>
  </si>
  <si>
    <t>Simultaneous access</t>
  </si>
  <si>
    <t>Authentication of external and internal users</t>
  </si>
  <si>
    <t>User Interface</t>
  </si>
  <si>
    <t>6.5.1</t>
  </si>
  <si>
    <t>Welcome screen (Dashboard)</t>
  </si>
  <si>
    <t>6.5.2</t>
  </si>
  <si>
    <t>Navigation</t>
  </si>
  <si>
    <t>6.5.3</t>
  </si>
  <si>
    <t>List view</t>
  </si>
  <si>
    <t>6.5.4</t>
  </si>
  <si>
    <t>Detailed view</t>
  </si>
  <si>
    <t>6.5.5</t>
  </si>
  <si>
    <t>Work center</t>
  </si>
  <si>
    <t>6.5.6</t>
  </si>
  <si>
    <t>Print forms</t>
  </si>
  <si>
    <t>6.5.7</t>
  </si>
  <si>
    <t>SQL</t>
  </si>
  <si>
    <t>6.5.8</t>
  </si>
  <si>
    <t>KPI and diagrams</t>
  </si>
  <si>
    <t>6.5.9</t>
  </si>
  <si>
    <t>Calendar, validity dates and reminders</t>
  </si>
  <si>
    <t>6.5.10</t>
  </si>
  <si>
    <t>Search and filter functionality</t>
  </si>
  <si>
    <t>6.5.11</t>
  </si>
  <si>
    <t>6.5.12</t>
  </si>
  <si>
    <t>Comment functionality</t>
  </si>
  <si>
    <t>Web graphics</t>
  </si>
  <si>
    <t>Interfaces to other software</t>
  </si>
  <si>
    <t>6.7.1</t>
  </si>
  <si>
    <t>Interface to other ticketing software</t>
  </si>
  <si>
    <t>Data manipulation and mass update</t>
  </si>
  <si>
    <t>Connectivity to a CAD/ virtual building model</t>
  </si>
  <si>
    <t>Barcode and RFID</t>
  </si>
  <si>
    <t>Reporting</t>
  </si>
  <si>
    <t>Attributes</t>
  </si>
  <si>
    <t>Catalogues</t>
  </si>
  <si>
    <t>Address database</t>
  </si>
  <si>
    <t>Client software (only if required)</t>
  </si>
  <si>
    <t>Audit information</t>
  </si>
  <si>
    <t>Licenses - Concurrent users</t>
  </si>
  <si>
    <t>IT Infrastructure</t>
  </si>
  <si>
    <t>Network architecture</t>
  </si>
  <si>
    <t>Availability and redundancy</t>
  </si>
  <si>
    <t>Data Safety and Security</t>
  </si>
  <si>
    <t>7.3.1</t>
  </si>
  <si>
    <t>Network accessibility</t>
  </si>
  <si>
    <t>7.3.2</t>
  </si>
  <si>
    <t>Firewalls</t>
  </si>
  <si>
    <t>7.3.3</t>
  </si>
  <si>
    <t>User Authentication</t>
  </si>
  <si>
    <t>7.3.4</t>
  </si>
  <si>
    <t>Encryption</t>
  </si>
  <si>
    <t>Access for maintenance</t>
  </si>
  <si>
    <t>Virtual Server Hardware</t>
  </si>
  <si>
    <t>Web services</t>
  </si>
  <si>
    <t>Database</t>
  </si>
  <si>
    <t>Client work stations</t>
  </si>
  <si>
    <t>Additional client licenses</t>
  </si>
  <si>
    <t>Test environment</t>
  </si>
  <si>
    <t>Backup and restore</t>
  </si>
  <si>
    <t>Description of user roles</t>
  </si>
  <si>
    <t>VIC All users</t>
  </si>
  <si>
    <t>VIC authenticated users</t>
  </si>
  <si>
    <t>VBO General Services (GS)</t>
  </si>
  <si>
    <t>BMS Help Desk</t>
  </si>
  <si>
    <t>BMS Chief</t>
  </si>
  <si>
    <t>BMS focal points</t>
  </si>
  <si>
    <t>BMS Supervisors</t>
  </si>
  <si>
    <t>BMS Foreman</t>
  </si>
  <si>
    <t>BMS teams (workshops)</t>
  </si>
  <si>
    <t>BMS procurement</t>
  </si>
  <si>
    <t>BMS Central store</t>
  </si>
  <si>
    <t>External companies e.g. external (cleaning) contractor</t>
  </si>
  <si>
    <t>CAFM Data Entry</t>
  </si>
  <si>
    <t>CAFM viewer</t>
  </si>
  <si>
    <t>CAFM Maintenance</t>
  </si>
  <si>
    <t>CAFM Administrator</t>
  </si>
  <si>
    <t>CAFM Vendor</t>
  </si>
  <si>
    <t>CAFM Components overview</t>
  </si>
  <si>
    <t>Personal information</t>
  </si>
  <si>
    <t>Objective</t>
  </si>
  <si>
    <t>10.1.1</t>
  </si>
  <si>
    <t>Task assignment</t>
  </si>
  <si>
    <t>10.1.2</t>
  </si>
  <si>
    <t>Invoicing</t>
  </si>
  <si>
    <t>10.1.3</t>
  </si>
  <si>
    <t>Identification</t>
  </si>
  <si>
    <t>10.1.4</t>
  </si>
  <si>
    <t>Contact information</t>
  </si>
  <si>
    <t>10.1.5</t>
  </si>
  <si>
    <t>Notifications</t>
  </si>
  <si>
    <t>LDAP Interface</t>
  </si>
  <si>
    <t>10.3.1</t>
  </si>
  <si>
    <t>Architecture</t>
  </si>
  <si>
    <t>10.3.2</t>
  </si>
  <si>
    <t>Manual addition of external staff</t>
  </si>
  <si>
    <t>10.3.3</t>
  </si>
  <si>
    <t>Conflicts</t>
  </si>
  <si>
    <t>Work flows</t>
  </si>
  <si>
    <t>10.4.1</t>
  </si>
  <si>
    <t>Personal data changes</t>
  </si>
  <si>
    <t>10.4.2</t>
  </si>
  <si>
    <t>BMS staff, groups and workshops (Craft)</t>
  </si>
  <si>
    <t>Link to user authentication</t>
  </si>
  <si>
    <t>Personal data in CAD</t>
  </si>
  <si>
    <t>Data migration</t>
  </si>
  <si>
    <t>Number of concurrent users</t>
  </si>
  <si>
    <t>Organizational structure</t>
  </si>
  <si>
    <t>Budget structure</t>
  </si>
  <si>
    <t>View allocated objects</t>
  </si>
  <si>
    <t>Data entry</t>
  </si>
  <si>
    <t>Budget overview</t>
  </si>
  <si>
    <t>Area information</t>
  </si>
  <si>
    <t>Required attributes</t>
  </si>
  <si>
    <t>Workflow examples</t>
  </si>
  <si>
    <t>Room assignment changes</t>
  </si>
  <si>
    <t>Room geometry changes</t>
  </si>
  <si>
    <t>Required views</t>
  </si>
  <si>
    <t>Room numbers</t>
  </si>
  <si>
    <t>Address information</t>
  </si>
  <si>
    <t>History</t>
  </si>
  <si>
    <t>Data restrictions</t>
  </si>
  <si>
    <t>Barcode handling</t>
  </si>
  <si>
    <t>Space allocation reports</t>
  </si>
  <si>
    <t>Space attribution report</t>
  </si>
  <si>
    <t>Space allocation and identification report</t>
  </si>
  <si>
    <t>Differences to the previous year</t>
  </si>
  <si>
    <t>Other Room utilisation reports</t>
  </si>
  <si>
    <t>Equipment management</t>
  </si>
  <si>
    <t>14.1.1</t>
  </si>
  <si>
    <t>Statistics</t>
  </si>
  <si>
    <t>14.1.2</t>
  </si>
  <si>
    <t>Documentation of (mandatory) maintenance</t>
  </si>
  <si>
    <t>14.1.3</t>
  </si>
  <si>
    <t>Localisation of equipment</t>
  </si>
  <si>
    <t>14.1.4</t>
  </si>
  <si>
    <t>Required Attributes</t>
  </si>
  <si>
    <t>14.2.1</t>
  </si>
  <si>
    <t>Common attributes:</t>
  </si>
  <si>
    <t>14.2.2</t>
  </si>
  <si>
    <t>Individual attributes</t>
  </si>
  <si>
    <t>Equipment templates</t>
  </si>
  <si>
    <t>Equipment classes</t>
  </si>
  <si>
    <t>Grouping of equipment</t>
  </si>
  <si>
    <t>Equipment in graphics (web, CAD / virtual building model)</t>
  </si>
  <si>
    <t>Maintenance and tickets</t>
  </si>
  <si>
    <t>Preventive maintenance</t>
  </si>
  <si>
    <t>List of spare parts</t>
  </si>
  <si>
    <t>Support for moves and wall modification</t>
  </si>
  <si>
    <t>Interface to Eplan</t>
  </si>
  <si>
    <t>Warranty management</t>
  </si>
  <si>
    <t>Failure management</t>
  </si>
  <si>
    <t>Views and reports on equipment</t>
  </si>
  <si>
    <t>Vendor information</t>
  </si>
  <si>
    <t>Data Migration</t>
  </si>
  <si>
    <t>Contract management</t>
  </si>
  <si>
    <t>Articles and goods - Central store</t>
  </si>
  <si>
    <t>Stock value - prices</t>
  </si>
  <si>
    <t>Required adoptions in SAP</t>
  </si>
  <si>
    <t>Articles, goods and services</t>
  </si>
  <si>
    <t>Contract assignment</t>
  </si>
  <si>
    <t>Material Reception</t>
  </si>
  <si>
    <t>Goods issuing - on demand</t>
  </si>
  <si>
    <t>Moving of materials</t>
  </si>
  <si>
    <t>Stock Inventory</t>
  </si>
  <si>
    <t>Material ordering</t>
  </si>
  <si>
    <t>Import interface</t>
  </si>
  <si>
    <t>Reports for Central store</t>
  </si>
  <si>
    <t>Work management (Ticketing, Help desk and Work order functionality)</t>
  </si>
  <si>
    <t>18.1.1</t>
  </si>
  <si>
    <t>Documentation</t>
  </si>
  <si>
    <t>18.1.2</t>
  </si>
  <si>
    <t>Resource planning and monitoring</t>
  </si>
  <si>
    <t>18.1.3</t>
  </si>
  <si>
    <t>18.1.4</t>
  </si>
  <si>
    <t>18.1.5</t>
  </si>
  <si>
    <t>Planning and documentation of (mandatory) maintenance</t>
  </si>
  <si>
    <t>18.1.6</t>
  </si>
  <si>
    <t>18.1.7</t>
  </si>
  <si>
    <t>Linking of tasks and work orders</t>
  </si>
  <si>
    <t>18.1.8</t>
  </si>
  <si>
    <t>Failure classification</t>
  </si>
  <si>
    <t>18.2.1</t>
  </si>
  <si>
    <t>Stages of Service requests and Work orders</t>
  </si>
  <si>
    <t>18.2.2</t>
  </si>
  <si>
    <t>Record request (Ticketing)</t>
  </si>
  <si>
    <t>18.3.1</t>
  </si>
  <si>
    <t>BMS Help desk</t>
  </si>
  <si>
    <t>18.3.2</t>
  </si>
  <si>
    <t>Email functionality</t>
  </si>
  <si>
    <t>Catalogue of services/works</t>
  </si>
  <si>
    <t>Mandatory, Regular and preventive maintenance</t>
  </si>
  <si>
    <t>18.5.1</t>
  </si>
  <si>
    <t>Maintenance plans</t>
  </si>
  <si>
    <t>18.5.2</t>
  </si>
  <si>
    <t>Mandatory maintenance</t>
  </si>
  <si>
    <t>18.5.3</t>
  </si>
  <si>
    <t>Recurring and preventive maintenance</t>
  </si>
  <si>
    <t>Approve requests</t>
  </si>
  <si>
    <t>18.6.1</t>
  </si>
  <si>
    <t>No approval required</t>
  </si>
  <si>
    <t>18.6.2</t>
  </si>
  <si>
    <t>Approval of BMS Helpdesk required</t>
  </si>
  <si>
    <t>18.6.3</t>
  </si>
  <si>
    <t>Approval of a focal point or supervisor is required</t>
  </si>
  <si>
    <t>18.6.4</t>
  </si>
  <si>
    <t>Approval of the VBOs General Service is required</t>
  </si>
  <si>
    <t>18.6.5</t>
  </si>
  <si>
    <t>Approval of the VBOs General Service and Chief BMS is required</t>
  </si>
  <si>
    <t>18.6.6</t>
  </si>
  <si>
    <t>Plan requests and assign tasks</t>
  </si>
  <si>
    <t>18.7.1</t>
  </si>
  <si>
    <t>Resource planning</t>
  </si>
  <si>
    <t>18.7.2</t>
  </si>
  <si>
    <t>Work plans</t>
  </si>
  <si>
    <t>18.7.3</t>
  </si>
  <si>
    <t>Interface to stock</t>
  </si>
  <si>
    <t>18.7.4</t>
  </si>
  <si>
    <t>Calendar</t>
  </si>
  <si>
    <t>Create Work Order (task)</t>
  </si>
  <si>
    <t>Execute tasks</t>
  </si>
  <si>
    <t>18.9.1</t>
  </si>
  <si>
    <t>Printout of Work Order</t>
  </si>
  <si>
    <t>18.9.2</t>
  </si>
  <si>
    <t>Material issuing central store</t>
  </si>
  <si>
    <t>18.9.3</t>
  </si>
  <si>
    <t>Logs to a work order</t>
  </si>
  <si>
    <t>18.9.4</t>
  </si>
  <si>
    <t>Time recording</t>
  </si>
  <si>
    <t>18.9.5</t>
  </si>
  <si>
    <t>External contractors/companies</t>
  </si>
  <si>
    <t>Evaluate request</t>
  </si>
  <si>
    <t>18.10.1</t>
  </si>
  <si>
    <t>Material monitoring</t>
  </si>
  <si>
    <t>18.10.2</t>
  </si>
  <si>
    <t>Labour cost monitoring</t>
  </si>
  <si>
    <t>18.10.3</t>
  </si>
  <si>
    <t>Other cost evaluation</t>
  </si>
  <si>
    <t>18.10.4</t>
  </si>
  <si>
    <t>18.10.5</t>
  </si>
  <si>
    <t>Close request / task</t>
  </si>
  <si>
    <t>Communication platform</t>
  </si>
  <si>
    <t>Reports</t>
  </si>
  <si>
    <t>18.12.1</t>
  </si>
  <si>
    <t>Work order details</t>
  </si>
  <si>
    <t>18.12.2</t>
  </si>
  <si>
    <t>Work order bill</t>
  </si>
  <si>
    <t>18.12.3</t>
  </si>
  <si>
    <t>Work order statistics</t>
  </si>
  <si>
    <t>Project management</t>
  </si>
  <si>
    <t>Tasks and views</t>
  </si>
  <si>
    <t>19.3.1</t>
  </si>
  <si>
    <t>Process view</t>
  </si>
  <si>
    <t>19.3.2</t>
  </si>
  <si>
    <t>Task view</t>
  </si>
  <si>
    <t>19.3.3</t>
  </si>
  <si>
    <t>Budgetary view</t>
  </si>
  <si>
    <t>19.3.4</t>
  </si>
  <si>
    <t>Other Views</t>
  </si>
  <si>
    <t>Structured projects</t>
  </si>
  <si>
    <t>Assignment of efforts</t>
  </si>
  <si>
    <t>Monitoring functionality</t>
  </si>
  <si>
    <t>KPIs</t>
  </si>
  <si>
    <t>Document management</t>
  </si>
  <si>
    <t>Administration Tool</t>
  </si>
  <si>
    <t>Upgrade of the current graphical building model (CAD)</t>
  </si>
  <si>
    <t>General requirements</t>
  </si>
  <si>
    <t>Terms definition</t>
  </si>
  <si>
    <t>Interface</t>
  </si>
  <si>
    <t>Reporting and statistics</t>
  </si>
  <si>
    <t>Equipment in CAD</t>
  </si>
  <si>
    <t>User defined coordinate system</t>
  </si>
  <si>
    <t>Exchange format definition for data delivery</t>
  </si>
  <si>
    <t>Layer structure</t>
  </si>
  <si>
    <t>Project planning (moves, wall modification)</t>
  </si>
  <si>
    <t>Plans</t>
  </si>
  <si>
    <t>Standard templates</t>
  </si>
  <si>
    <t>Printing and plotting</t>
  </si>
  <si>
    <t>Lidar</t>
  </si>
  <si>
    <t>Maintenance and support</t>
  </si>
  <si>
    <t>User support and Help line</t>
  </si>
  <si>
    <t>Regular maintenance</t>
  </si>
  <si>
    <t>Daily</t>
  </si>
  <si>
    <t>Monthly</t>
  </si>
  <si>
    <t>Yearly</t>
  </si>
  <si>
    <t>License updates</t>
  </si>
  <si>
    <t>Upgrade installation</t>
  </si>
  <si>
    <t>CAFM Implementation</t>
  </si>
  <si>
    <t>Detailed Work flow</t>
  </si>
  <si>
    <t>Test system</t>
  </si>
  <si>
    <t>Customisations</t>
  </si>
  <si>
    <t>Permissions</t>
  </si>
  <si>
    <t>Client installation packages</t>
  </si>
  <si>
    <t>External security audit</t>
  </si>
  <si>
    <t>Training</t>
  </si>
  <si>
    <t>BMS Basic training</t>
  </si>
  <si>
    <t>BMS Advanced training</t>
  </si>
  <si>
    <t>CAD training</t>
  </si>
  <si>
    <t>Admin training</t>
  </si>
  <si>
    <t>26.1.1</t>
  </si>
  <si>
    <t>26.1.2</t>
  </si>
  <si>
    <t>Additional hardware requirements</t>
  </si>
  <si>
    <t>Area management</t>
  </si>
  <si>
    <t>Work management</t>
  </si>
  <si>
    <t>26.3.1</t>
  </si>
  <si>
    <t>Self-service</t>
  </si>
  <si>
    <t>26.3.2</t>
  </si>
  <si>
    <t>26.3.3</t>
  </si>
  <si>
    <t>26.3.4</t>
  </si>
  <si>
    <t>Client feedback</t>
  </si>
  <si>
    <t>26.3.5</t>
  </si>
  <si>
    <t>26.4.1</t>
  </si>
  <si>
    <t>Implementation of the above</t>
  </si>
  <si>
    <t>Training for external staff (VBOs, connected affiliates)</t>
  </si>
  <si>
    <t>Mobile application server</t>
  </si>
  <si>
    <t>Mobile Web graphics</t>
  </si>
  <si>
    <t>Mobile recording of service requests</t>
  </si>
  <si>
    <t>Mobile approval of service requests</t>
  </si>
  <si>
    <t>Mobile issuing and assigning of tasks</t>
  </si>
  <si>
    <t>Mobile functionality to assist in executing tasks.</t>
  </si>
  <si>
    <t>Central store</t>
  </si>
  <si>
    <t>Option I and II</t>
  </si>
  <si>
    <t>Further Optional components:</t>
  </si>
  <si>
    <t>SAP Interface</t>
  </si>
  <si>
    <t>Move management</t>
  </si>
  <si>
    <t>Safety and hazard management</t>
  </si>
  <si>
    <t>Meter reading</t>
  </si>
  <si>
    <t>Consultancy services for additional needs</t>
  </si>
  <si>
    <t>Additional information on UNIDO Software</t>
  </si>
  <si>
    <t>KMS Cable management system</t>
  </si>
  <si>
    <t>AVASys</t>
  </si>
  <si>
    <t>Enterprise information management system</t>
  </si>
  <si>
    <t>Avaya</t>
  </si>
  <si>
    <t>IFC Capability</t>
  </si>
  <si>
    <t>Glossary</t>
  </si>
  <si>
    <t>Annexes to this Terms of References</t>
  </si>
  <si>
    <t>Multiscreen - multi window support</t>
  </si>
  <si>
    <t>Telephony and network cabling - interface to KMS</t>
  </si>
  <si>
    <t>Production order ("Kommissionierung")</t>
  </si>
  <si>
    <t>Option I -Web access outside UNIDO Domain</t>
  </si>
  <si>
    <t>Option II - Mobile access for defined external clients</t>
  </si>
  <si>
    <t>PA</t>
  </si>
  <si>
    <t>EA</t>
  </si>
  <si>
    <t>Project manager</t>
  </si>
  <si>
    <t>Application specialist</t>
  </si>
  <si>
    <t>Database consultant</t>
  </si>
  <si>
    <t>SAP MM consultant/programmer</t>
  </si>
  <si>
    <t>Network infrastructure specialist</t>
  </si>
  <si>
    <t>CAD specialist (for the offered system)</t>
  </si>
  <si>
    <t>CAD technician</t>
  </si>
  <si>
    <t>Data Migration specialist</t>
  </si>
  <si>
    <t>Data migration Assistant</t>
  </si>
  <si>
    <t>Team assistant</t>
  </si>
  <si>
    <t>h</t>
  </si>
  <si>
    <t>23.6.1</t>
  </si>
  <si>
    <t>23.6.2</t>
  </si>
  <si>
    <t>23.6.3</t>
  </si>
  <si>
    <t>25.1.1</t>
  </si>
  <si>
    <t>25.1.2</t>
  </si>
  <si>
    <t>25.2.1</t>
  </si>
  <si>
    <t>25.3.1</t>
  </si>
  <si>
    <t>25.3.2</t>
  </si>
  <si>
    <t>25.3.3</t>
  </si>
  <si>
    <t>25.3.4</t>
  </si>
  <si>
    <t>25.3.5</t>
  </si>
  <si>
    <t>25.3.6</t>
  </si>
  <si>
    <t>25.4.1</t>
  </si>
  <si>
    <t>25.6.1</t>
  </si>
  <si>
    <t>25.6.2</t>
  </si>
  <si>
    <t>26.1.3</t>
  </si>
  <si>
    <t>26.1.4</t>
  </si>
  <si>
    <t>26.6.1</t>
  </si>
  <si>
    <t>26.6.2</t>
  </si>
  <si>
    <t>29.2.1</t>
  </si>
  <si>
    <t>29.2.2</t>
  </si>
  <si>
    <t>29.2.3</t>
  </si>
  <si>
    <t>Additional Maintenance for Option I</t>
  </si>
  <si>
    <t>Additional Maintenance for Option II</t>
  </si>
  <si>
    <t>Virtual Hardware</t>
  </si>
  <si>
    <t>CPU per Kernell</t>
  </si>
  <si>
    <t>RAM</t>
  </si>
  <si>
    <t>Disk space</t>
  </si>
  <si>
    <t>VM</t>
  </si>
  <si>
    <t>CAD license Cost</t>
  </si>
  <si>
    <t>Autocad</t>
  </si>
  <si>
    <t>Allplan</t>
  </si>
  <si>
    <t>Other</t>
  </si>
  <si>
    <t>TOTAL EXCL. VAT</t>
  </si>
  <si>
    <t>TOTAL</t>
  </si>
  <si>
    <t>Discount (-%)</t>
  </si>
  <si>
    <t>%</t>
  </si>
  <si>
    <t>TOTAL B EXCL. VAT</t>
  </si>
  <si>
    <t>TOTAL C EXCL. VAT</t>
  </si>
  <si>
    <t>B: Options</t>
  </si>
  <si>
    <t>A: Main project</t>
  </si>
  <si>
    <t>D: Internal Cost</t>
  </si>
  <si>
    <t xml:space="preserve">TOTAL Project </t>
  </si>
  <si>
    <t>COST SUMMARY (NET)
 Discount deducted</t>
  </si>
  <si>
    <t>10.9a</t>
  </si>
  <si>
    <t>10.9b</t>
  </si>
  <si>
    <t>Read License</t>
  </si>
  <si>
    <t>a</t>
  </si>
  <si>
    <t>11.1A</t>
  </si>
  <si>
    <t>11.1B</t>
  </si>
  <si>
    <t>12.6A</t>
  </si>
  <si>
    <t>12.6B</t>
  </si>
  <si>
    <t>13.13A</t>
  </si>
  <si>
    <t>13.13B</t>
  </si>
  <si>
    <t>14.18A</t>
  </si>
  <si>
    <t>14.18B</t>
  </si>
  <si>
    <t>15.4A</t>
  </si>
  <si>
    <t>15.4B</t>
  </si>
  <si>
    <t>Read/Write license</t>
  </si>
  <si>
    <t>16.4B</t>
  </si>
  <si>
    <t>16.4A</t>
  </si>
  <si>
    <t>17.11A</t>
  </si>
  <si>
    <t>17.11B</t>
  </si>
  <si>
    <t>18.14A</t>
  </si>
  <si>
    <t>18.14B</t>
  </si>
  <si>
    <t>19.10a</t>
  </si>
  <si>
    <t>19.10b</t>
  </si>
  <si>
    <t>19.10</t>
  </si>
  <si>
    <t>19.10A</t>
  </si>
  <si>
    <t>19.10B</t>
  </si>
  <si>
    <t>11.1a</t>
  </si>
  <si>
    <t>12.6a</t>
  </si>
  <si>
    <t>13.13a</t>
  </si>
  <si>
    <t>14.18a</t>
  </si>
  <si>
    <t>15.4a</t>
  </si>
  <si>
    <t>16.4a</t>
  </si>
  <si>
    <t>17.11a</t>
  </si>
  <si>
    <t>18.14a</t>
  </si>
  <si>
    <t>11.1b</t>
  </si>
  <si>
    <t>12.6b</t>
  </si>
  <si>
    <t>13.13b</t>
  </si>
  <si>
    <t>14.18b</t>
  </si>
  <si>
    <t>15.4b</t>
  </si>
  <si>
    <t>16.4b</t>
  </si>
  <si>
    <t>17.11b</t>
  </si>
  <si>
    <t>18.14b</t>
  </si>
  <si>
    <t>20.2a</t>
  </si>
  <si>
    <t>20.2b</t>
  </si>
  <si>
    <t>20.2A</t>
  </si>
  <si>
    <t>21.1a</t>
  </si>
  <si>
    <t>21.1b</t>
  </si>
  <si>
    <t>22.15a</t>
  </si>
  <si>
    <t>22.15b</t>
  </si>
  <si>
    <t>22.15C</t>
  </si>
  <si>
    <t>CAD View</t>
  </si>
  <si>
    <t>CAD Modification (R/W)</t>
  </si>
  <si>
    <t>CAD View and attribute modification (R/W)</t>
  </si>
  <si>
    <t>22.15c</t>
  </si>
  <si>
    <t>Organizational unit changes</t>
  </si>
  <si>
    <t>Software Architecture</t>
  </si>
  <si>
    <t>13.6.1</t>
  </si>
  <si>
    <t>13.6.2</t>
  </si>
  <si>
    <t>13.6.3</t>
  </si>
  <si>
    <t>Assigned Organizational unit changes</t>
  </si>
  <si>
    <t>13.10.1</t>
  </si>
  <si>
    <t>13.10.2</t>
  </si>
  <si>
    <t>13.10.3</t>
  </si>
  <si>
    <t>13.10.4</t>
  </si>
  <si>
    <t>Equipment and SAP Assets</t>
  </si>
  <si>
    <t>17.6.1</t>
  </si>
  <si>
    <t>17.6.2</t>
  </si>
  <si>
    <t>17.6.3</t>
  </si>
  <si>
    <t>17.6.4</t>
  </si>
  <si>
    <t>17.6.5</t>
  </si>
  <si>
    <t>17.6.6</t>
  </si>
  <si>
    <t>Example: move request</t>
  </si>
  <si>
    <t>19.5</t>
  </si>
  <si>
    <t>19.6</t>
  </si>
  <si>
    <t>19.7</t>
  </si>
  <si>
    <t>19.8</t>
  </si>
  <si>
    <t>19.9</t>
  </si>
  <si>
    <t>20</t>
  </si>
  <si>
    <t>Approval processes for Tickets and work orders etc.</t>
  </si>
  <si>
    <t>Use case to be demonstrated</t>
  </si>
  <si>
    <t>Report on room usage</t>
  </si>
  <si>
    <t>Work flow: Modification of room geometry</t>
  </si>
  <si>
    <t>Administrative tasks:</t>
  </si>
  <si>
    <t>Option II</t>
  </si>
  <si>
    <t>Spatial hierarchy - building model</t>
  </si>
  <si>
    <t>24.5</t>
  </si>
  <si>
    <t>d</t>
  </si>
  <si>
    <t>25.1</t>
  </si>
  <si>
    <t>25.2</t>
  </si>
  <si>
    <t>25.3</t>
  </si>
  <si>
    <t>25.2.1.a</t>
  </si>
  <si>
    <t>25.2.1b</t>
  </si>
  <si>
    <t>25.3.6a</t>
  </si>
  <si>
    <t>25.3.6b</t>
  </si>
  <si>
    <t>25.4.1.a</t>
  </si>
  <si>
    <t>25.6</t>
  </si>
  <si>
    <t>22.4</t>
  </si>
  <si>
    <t>1</t>
  </si>
  <si>
    <t>2</t>
  </si>
  <si>
    <t>3</t>
  </si>
  <si>
    <t>4</t>
  </si>
  <si>
    <t>4.1</t>
  </si>
  <si>
    <t>4.2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</si>
  <si>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</si>
  <si>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</si>
  <si>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</si>
  <si>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</si>
  <si>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</si>
  <si>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</si>
  <si>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</si>
  <si>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</si>
  <si>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</si>
  <si>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</si>
  <si>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</si>
  <si>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</si>
  <si>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</si>
  <si>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</si>
  <si>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</si>
  <si>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</si>
  <si>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</si>
  <si>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</si>
  <si>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</si>
  <si>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</si>
  <si>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</si>
  <si>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</si>
  <si>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</si>
  <si>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</si>
  <si>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</si>
  <si>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</si>
  <si>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</si>
  <si>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</si>
  <si>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</si>
  <si>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</si>
  <si>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</si>
  <si>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</si>
  <si>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</si>
  <si>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</si>
  <si>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</si>
  <si>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</si>
  <si>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</si>
  <si>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</si>
  <si>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</si>
  <si>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</si>
  <si>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</si>
  <si>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</si>
  <si>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</si>
  <si>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</si>
  <si>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</si>
  <si>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</si>
  <si>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</si>
  <si>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</si>
  <si>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</si>
  <si>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</si>
  <si>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</si>
  <si>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</si>
  <si>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</si>
  <si>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</si>
  <si>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</si>
  <si>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</si>
  <si>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</si>
  <si>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</si>
  <si>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</si>
  <si>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</si>
  <si>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</si>
  <si>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</si>
  <si>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</si>
  <si>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</si>
  <si>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</si>
  <si>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11.1</t>
  </si>
  <si>
    <t>12</t>
  </si>
  <si>
    <t>12.1</t>
  </si>
  <si>
    <t>12.2</t>
  </si>
  <si>
    <t>12.3</t>
  </si>
  <si>
    <t>12.4</t>
  </si>
  <si>
    <t>12.5</t>
  </si>
  <si>
    <t>12.6</t>
  </si>
  <si>
    <t>13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</si>
  <si>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</si>
  <si>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</si>
  <si>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</si>
  <si>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</si>
  <si>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</si>
  <si>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</si>
  <si>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</si>
  <si>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</si>
  <si>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</si>
  <si>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</si>
  <si>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</si>
  <si>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</si>
  <si>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</si>
  <si>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</si>
  <si>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</si>
  <si>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</si>
  <si>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</si>
  <si>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</si>
  <si>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</si>
  <si>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</si>
  <si>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</si>
  <si>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</si>
  <si>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</si>
  <si>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</si>
  <si>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</si>
  <si>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</si>
  <si>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</si>
  <si>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</si>
  <si>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</si>
  <si>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</si>
  <si>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</si>
  <si>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</si>
  <si>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</si>
  <si>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15</t>
  </si>
  <si>
    <t>15.1</t>
  </si>
  <si>
    <t>15.2</t>
  </si>
  <si>
    <t>15.3</t>
  </si>
  <si>
    <t>15.4</t>
  </si>
  <si>
    <t>16</t>
  </si>
  <si>
    <t>16.1</t>
  </si>
  <si>
    <t>16.2</t>
  </si>
  <si>
    <t>16.3</t>
  </si>
  <si>
    <t>16.4</t>
  </si>
  <si>
    <t>17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</si>
  <si>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</si>
  <si>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</si>
  <si>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</si>
  <si>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</si>
  <si>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</si>
  <si>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</si>
  <si>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</si>
  <si>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</si>
  <si>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</si>
  <si>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</si>
  <si>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</si>
  <si>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18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</si>
  <si>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</si>
  <si>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</si>
  <si>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</si>
  <si>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</si>
  <si>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</si>
  <si>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</si>
  <si>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</si>
  <si>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</si>
  <si>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</si>
  <si>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</si>
  <si>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</si>
  <si>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</si>
  <si>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</si>
  <si>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</si>
  <si>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19</t>
  </si>
  <si>
    <t>19.1</t>
  </si>
  <si>
    <t>19.2</t>
  </si>
  <si>
    <t>19.3</t>
  </si>
  <si>
    <t>19.4</t>
  </si>
  <si>
    <t>20.1</t>
  </si>
  <si>
    <t>20.2</t>
  </si>
  <si>
    <t>21</t>
  </si>
  <si>
    <t>21.1</t>
  </si>
  <si>
    <t>22</t>
  </si>
  <si>
    <t>22.1</t>
  </si>
  <si>
    <t>22.2</t>
  </si>
  <si>
    <t>22.3</t>
  </si>
  <si>
    <t>Data migration or upgrade of current data model</t>
  </si>
  <si>
    <t>22.4.1</t>
  </si>
  <si>
    <t>Update of the current CAD building model</t>
  </si>
  <si>
    <t>22.4.2</t>
  </si>
  <si>
    <t>22.4.3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</si>
  <si>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</si>
  <si>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</si>
  <si>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</si>
  <si>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</si>
  <si>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</si>
  <si>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</si>
  <si>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</si>
  <si>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</si>
  <si>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</si>
  <si>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</si>
  <si>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</si>
  <si>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23</t>
  </si>
  <si>
    <t>23.1</t>
  </si>
  <si>
    <t>23.2</t>
  </si>
  <si>
    <t>23.3</t>
  </si>
  <si>
    <t>23.4</t>
  </si>
  <si>
    <t>23.5</t>
  </si>
  <si>
    <t>23.6</t>
  </si>
  <si>
    <t>23.7</t>
  </si>
  <si>
    <t>24</t>
  </si>
  <si>
    <t>24.1</t>
  </si>
  <si>
    <t>24.2</t>
  </si>
  <si>
    <t>24.3</t>
  </si>
  <si>
    <t>24.4</t>
  </si>
  <si>
    <t>On Site training</t>
  </si>
  <si>
    <t>25</t>
  </si>
  <si>
    <t>25.4</t>
  </si>
  <si>
    <t>25.5</t>
  </si>
  <si>
    <t>Internal Training</t>
  </si>
  <si>
    <t>26</t>
  </si>
  <si>
    <t>26.1</t>
  </si>
  <si>
    <t>26.2</t>
  </si>
  <si>
    <t>26.3</t>
  </si>
  <si>
    <t>26.4</t>
  </si>
  <si>
    <t>26.5</t>
  </si>
  <si>
    <t>26.6</t>
  </si>
  <si>
    <t>27</t>
  </si>
  <si>
    <t>27.1</t>
  </si>
  <si>
    <t>28</t>
  </si>
  <si>
    <t>28.1</t>
  </si>
  <si>
    <t>28.2</t>
  </si>
  <si>
    <t>28.3</t>
  </si>
  <si>
    <t>28.4</t>
  </si>
  <si>
    <t>29</t>
  </si>
  <si>
    <t>29.1</t>
  </si>
  <si>
    <t>29.2</t>
  </si>
  <si>
    <t>29.3</t>
  </si>
  <si>
    <t>29.4</t>
  </si>
  <si>
    <t>29.5</t>
  </si>
  <si>
    <t>29.6</t>
  </si>
  <si>
    <t>30</t>
  </si>
  <si>
    <t>31</t>
  </si>
  <si>
    <t>32</t>
  </si>
  <si>
    <t>32.1</t>
  </si>
  <si>
    <t>32.2</t>
  </si>
  <si>
    <t>32.3</t>
  </si>
  <si>
    <t>32.4</t>
  </si>
  <si>
    <t>32.5</t>
  </si>
  <si>
    <t>32.6</t>
  </si>
  <si>
    <t>32.7</t>
  </si>
  <si>
    <t>33</t>
  </si>
  <si>
    <t>34</t>
  </si>
  <si>
    <t>35</t>
  </si>
  <si>
    <t>35.1</t>
  </si>
  <si>
    <t>35.2</t>
  </si>
  <si>
    <t>35.3</t>
  </si>
  <si>
    <t>35.4</t>
  </si>
  <si>
    <t>26.2a</t>
  </si>
  <si>
    <t>26.2b</t>
  </si>
  <si>
    <t>26.3.5a</t>
  </si>
  <si>
    <t>26.3.5b</t>
  </si>
  <si>
    <t>26.4.1a</t>
  </si>
  <si>
    <t>Travel lump sum per person</t>
  </si>
  <si>
    <t>24.5a</t>
  </si>
  <si>
    <t>24.5b</t>
  </si>
  <si>
    <t>Travel lump sum per trainer and journey</t>
  </si>
  <si>
    <t>Housing per trainer and day</t>
  </si>
  <si>
    <t>C: Additional Cost if opted by Unido</t>
  </si>
  <si>
    <t>Sum per unit</t>
  </si>
  <si>
    <t xml:space="preserve">Comment (may also be added in the reference documents) </t>
  </si>
  <si>
    <t>GB</t>
  </si>
  <si>
    <t>TB</t>
  </si>
  <si>
    <t>Request for Proposal
Replacement of a CAFM System
Commercial evaluation and Bid form
Appendix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</si>
</sst>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)\ [$€-1]_ ;_ * \(#,##0.00\)\ [$€-1]_ ;_ * &quot;-&quot;??_)\ [$€-1]_ ;_ @_ "/>
    <numFmt numFmtId="165" formatCode="#,##0.00\ \€;[Red]\-#,##0.00\ \€"/>
    <numFmt numFmtId="166" formatCode="#,##0.00;[Red]#,##0.00"/>
    <numFmt numFmtId="167" formatCode="#,##0.000;[Red]#,##0.000"/>
    <numFmt numFmtId="168" formatCode="_-[$€-2]\ * #,##0.00_-;\-[$€-2]\ * #,##0.00_-;_-[$€-2]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9" fillId="0" borderId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9" fontId="1" fillId="11" borderId="0" applyFont="0" applyBorder="0" applyAlignment="0">
      <protection locked="0"/>
    </xf>
    <xf numFmtId="168" fontId="16" fillId="9" borderId="20" applyBorder="0" applyAlignment="0" applyProtection="0"/>
    <xf numFmtId="168" fontId="1" fillId="0" borderId="0" applyFont="0" applyFill="0" applyBorder="0" applyAlignment="0" applyProtection="0"/>
    <xf numFmtId="0" fontId="18" fillId="10" borderId="0" applyNumberFormat="0" applyBorder="0" applyAlignment="0" applyProtection="0"/>
  </cellStyleXfs>
  <cellXfs count="238">
    <xf numFmtId="0" fontId="0" fillId="0" borderId="0" xfId="0"/>
    <xf numFmtId="168" fontId="10" fillId="9" borderId="2" xfId="5" applyFont="1" applyBorder="1" applyAlignment="1" applyProtection="1">
      <protection locked="0"/>
    </xf>
    <xf numFmtId="4" fontId="10" fillId="9" borderId="2" xfId="5" applyNumberFormat="1" applyFont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horizontal="center" vertical="top" wrapText="1"/>
    </xf>
    <xf numFmtId="0" fontId="5" fillId="0" borderId="0" xfId="0" applyFont="1" applyBorder="1" applyProtection="1"/>
    <xf numFmtId="0" fontId="5" fillId="0" borderId="0" xfId="0" applyFont="1" applyProtection="1"/>
    <xf numFmtId="0" fontId="5" fillId="3" borderId="0" xfId="0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/>
    <xf numFmtId="0" fontId="2" fillId="2" borderId="3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/>
    <xf numFmtId="4" fontId="7" fillId="6" borderId="2" xfId="0" applyNumberFormat="1" applyFont="1" applyFill="1" applyBorder="1" applyAlignment="1" applyProtection="1">
      <alignment horizontal="right" vertical="center"/>
    </xf>
    <xf numFmtId="165" fontId="7" fillId="6" borderId="2" xfId="1" applyNumberFormat="1" applyFont="1" applyFill="1" applyBorder="1" applyAlignment="1" applyProtection="1">
      <alignment horizontal="right" vertical="center"/>
    </xf>
    <xf numFmtId="0" fontId="7" fillId="6" borderId="0" xfId="0" applyFont="1" applyFill="1" applyBorder="1" applyAlignment="1" applyProtection="1"/>
    <xf numFmtId="4" fontId="7" fillId="6" borderId="0" xfId="0" applyNumberFormat="1" applyFont="1" applyFill="1" applyAlignment="1" applyProtection="1">
      <alignment horizontal="right" vertical="center"/>
    </xf>
    <xf numFmtId="165" fontId="7" fillId="0" borderId="2" xfId="1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40" fontId="10" fillId="0" borderId="0" xfId="0" applyNumberFormat="1" applyFont="1" applyProtection="1"/>
    <xf numFmtId="40" fontId="10" fillId="0" borderId="0" xfId="0" applyNumberFormat="1" applyFont="1" applyBorder="1" applyProtection="1"/>
    <xf numFmtId="38" fontId="7" fillId="0" borderId="2" xfId="0" applyNumberFormat="1" applyFont="1" applyBorder="1" applyProtection="1"/>
    <xf numFmtId="0" fontId="5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/>
    <xf numFmtId="168" fontId="5" fillId="0" borderId="2" xfId="6" quotePrefix="1" applyFont="1" applyBorder="1" applyAlignment="1" applyProtection="1">
      <alignment horizontal="left"/>
    </xf>
    <xf numFmtId="168" fontId="5" fillId="0" borderId="2" xfId="6" applyFont="1" applyBorder="1" applyAlignment="1" applyProtection="1">
      <alignment wrapText="1"/>
    </xf>
    <xf numFmtId="0" fontId="10" fillId="0" borderId="2" xfId="0" applyFont="1" applyBorder="1" applyAlignment="1" applyProtection="1"/>
    <xf numFmtId="4" fontId="10" fillId="0" borderId="2" xfId="0" applyNumberFormat="1" applyFont="1" applyFill="1" applyBorder="1" applyAlignment="1" applyProtection="1">
      <alignment horizontal="right"/>
    </xf>
    <xf numFmtId="165" fontId="10" fillId="0" borderId="2" xfId="1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right" vertical="center"/>
    </xf>
    <xf numFmtId="38" fontId="10" fillId="0" borderId="2" xfId="0" applyNumberFormat="1" applyFont="1" applyBorder="1" applyProtection="1"/>
    <xf numFmtId="4" fontId="7" fillId="6" borderId="2" xfId="0" applyNumberFormat="1" applyFont="1" applyFill="1" applyBorder="1" applyAlignment="1" applyProtection="1">
      <alignment horizontal="right"/>
    </xf>
    <xf numFmtId="0" fontId="10" fillId="0" borderId="0" xfId="0" applyFont="1" applyProtection="1"/>
    <xf numFmtId="0" fontId="10" fillId="6" borderId="2" xfId="0" applyFont="1" applyFill="1" applyBorder="1" applyAlignment="1" applyProtection="1"/>
    <xf numFmtId="4" fontId="10" fillId="6" borderId="2" xfId="0" applyNumberFormat="1" applyFont="1" applyFill="1" applyBorder="1" applyAlignment="1" applyProtection="1">
      <alignment horizontal="right"/>
    </xf>
    <xf numFmtId="0" fontId="10" fillId="3" borderId="2" xfId="0" applyFont="1" applyFill="1" applyBorder="1" applyAlignment="1" applyProtection="1"/>
    <xf numFmtId="4" fontId="10" fillId="3" borderId="2" xfId="0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/>
    <xf numFmtId="4" fontId="5" fillId="7" borderId="2" xfId="0" applyNumberFormat="1" applyFont="1" applyFill="1" applyBorder="1" applyAlignment="1" applyProtection="1">
      <alignment horizontal="right"/>
    </xf>
    <xf numFmtId="4" fontId="5" fillId="8" borderId="2" xfId="0" applyNumberFormat="1" applyFont="1" applyFill="1" applyBorder="1" applyAlignment="1" applyProtection="1">
      <alignment horizontal="right"/>
    </xf>
    <xf numFmtId="165" fontId="11" fillId="6" borderId="2" xfId="1" applyNumberFormat="1" applyFont="1" applyFill="1" applyBorder="1" applyAlignment="1" applyProtection="1">
      <alignment horizontal="right" vertical="center"/>
    </xf>
    <xf numFmtId="165" fontId="12" fillId="0" borderId="2" xfId="1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/>
    <xf numFmtId="4" fontId="12" fillId="0" borderId="2" xfId="0" applyNumberFormat="1" applyFont="1" applyFill="1" applyBorder="1" applyAlignment="1" applyProtection="1">
      <alignment horizontal="right"/>
    </xf>
    <xf numFmtId="0" fontId="12" fillId="0" borderId="0" xfId="0" applyFont="1" applyProtection="1"/>
    <xf numFmtId="40" fontId="12" fillId="0" borderId="0" xfId="0" applyNumberFormat="1" applyFont="1" applyProtection="1"/>
    <xf numFmtId="40" fontId="12" fillId="0" borderId="0" xfId="0" applyNumberFormat="1" applyFont="1" applyBorder="1" applyProtection="1"/>
    <xf numFmtId="38" fontId="11" fillId="0" borderId="2" xfId="0" applyNumberFormat="1" applyFont="1" applyBorder="1" applyProtection="1"/>
    <xf numFmtId="38" fontId="12" fillId="0" borderId="2" xfId="0" applyNumberFormat="1" applyFont="1" applyBorder="1" applyProtection="1"/>
    <xf numFmtId="0" fontId="13" fillId="0" borderId="2" xfId="0" applyFont="1" applyBorder="1" applyAlignment="1" applyProtection="1"/>
    <xf numFmtId="0" fontId="12" fillId="0" borderId="0" xfId="0" applyFont="1" applyBorder="1" applyAlignment="1" applyProtection="1"/>
    <xf numFmtId="4" fontId="12" fillId="0" borderId="0" xfId="0" applyNumberFormat="1" applyFont="1" applyFill="1" applyBorder="1" applyAlignment="1" applyProtection="1">
      <alignment horizontal="right"/>
    </xf>
    <xf numFmtId="0" fontId="11" fillId="6" borderId="2" xfId="0" applyFont="1" applyFill="1" applyBorder="1" applyAlignment="1" applyProtection="1"/>
    <xf numFmtId="4" fontId="11" fillId="6" borderId="2" xfId="0" applyNumberFormat="1" applyFont="1" applyFill="1" applyBorder="1" applyAlignment="1" applyProtection="1">
      <alignment horizontal="right" vertical="center"/>
    </xf>
    <xf numFmtId="0" fontId="11" fillId="6" borderId="0" xfId="0" applyFont="1" applyFill="1" applyBorder="1" applyAlignment="1" applyProtection="1"/>
    <xf numFmtId="4" fontId="11" fillId="6" borderId="0" xfId="0" applyNumberFormat="1" applyFont="1" applyFill="1" applyAlignment="1" applyProtection="1">
      <alignment horizontal="right" vertical="center"/>
    </xf>
    <xf numFmtId="165" fontId="11" fillId="0" borderId="2" xfId="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/>
    <xf numFmtId="4" fontId="11" fillId="0" borderId="2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4" fontId="13" fillId="0" borderId="2" xfId="0" applyNumberFormat="1" applyFont="1" applyFill="1" applyBorder="1" applyAlignment="1" applyProtection="1">
      <alignment horizontal="right"/>
    </xf>
    <xf numFmtId="165" fontId="14" fillId="0" borderId="2" xfId="1" applyNumberFormat="1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5" fillId="0" borderId="2" xfId="0" applyFont="1" applyBorder="1" applyProtection="1"/>
    <xf numFmtId="38" fontId="4" fillId="0" borderId="2" xfId="0" applyNumberFormat="1" applyFont="1" applyBorder="1" applyProtection="1"/>
    <xf numFmtId="164" fontId="2" fillId="0" borderId="2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right" vertical="center"/>
    </xf>
    <xf numFmtId="9" fontId="2" fillId="0" borderId="2" xfId="4" applyFont="1" applyFill="1" applyBorder="1" applyAlignment="1" applyProtection="1">
      <alignment horizontal="center" vertical="center"/>
    </xf>
    <xf numFmtId="165" fontId="15" fillId="0" borderId="2" xfId="1" applyNumberFormat="1" applyFont="1" applyFill="1" applyBorder="1" applyAlignment="1" applyProtection="1">
      <alignment horizontal="right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0" fontId="5" fillId="0" borderId="0" xfId="0" applyNumberFormat="1" applyFont="1" applyAlignment="1" applyProtection="1">
      <alignment vertical="center"/>
    </xf>
    <xf numFmtId="167" fontId="5" fillId="0" borderId="0" xfId="0" applyNumberFormat="1" applyFont="1" applyProtection="1"/>
    <xf numFmtId="166" fontId="5" fillId="0" borderId="0" xfId="0" applyNumberFormat="1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 vertical="center"/>
    </xf>
    <xf numFmtId="40" fontId="2" fillId="0" borderId="2" xfId="0" applyNumberFormat="1" applyFont="1" applyBorder="1" applyAlignment="1" applyProtection="1">
      <alignment vertical="center"/>
    </xf>
    <xf numFmtId="0" fontId="4" fillId="0" borderId="0" xfId="0" applyFont="1" applyProtection="1"/>
    <xf numFmtId="40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38" fontId="5" fillId="0" borderId="0" xfId="0" applyNumberFormat="1" applyFont="1" applyAlignment="1" applyProtection="1">
      <alignment horizontal="right" vertical="center"/>
    </xf>
    <xf numFmtId="40" fontId="5" fillId="0" borderId="0" xfId="0" applyNumberFormat="1" applyFont="1" applyFill="1" applyProtection="1"/>
    <xf numFmtId="0" fontId="5" fillId="0" borderId="0" xfId="0" applyFont="1" applyFill="1" applyAlignment="1" applyProtection="1">
      <alignment horizontal="right" vertical="center"/>
    </xf>
    <xf numFmtId="38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166" fontId="5" fillId="0" borderId="0" xfId="0" applyNumberFormat="1" applyFont="1" applyFill="1" applyProtection="1"/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7" fillId="6" borderId="22" xfId="0" quotePrefix="1" applyNumberFormat="1" applyFont="1" applyFill="1" applyBorder="1" applyAlignment="1" applyProtection="1">
      <alignment horizontal="left"/>
    </xf>
    <xf numFmtId="0" fontId="7" fillId="6" borderId="22" xfId="0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7" fillId="2" borderId="26" xfId="1" applyFont="1" applyFill="1" applyBorder="1" applyAlignment="1" applyProtection="1">
      <alignment horizontal="center" wrapText="1"/>
    </xf>
    <xf numFmtId="0" fontId="7" fillId="2" borderId="26" xfId="1" applyFont="1" applyFill="1" applyBorder="1" applyAlignment="1" applyProtection="1">
      <alignment horizontal="center" textRotation="90" wrapText="1"/>
    </xf>
    <xf numFmtId="0" fontId="7" fillId="2" borderId="26" xfId="1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wrapText="1"/>
    </xf>
    <xf numFmtId="168" fontId="5" fillId="9" borderId="2" xfId="5" applyNumberFormat="1" applyFont="1" applyBorder="1" applyAlignment="1" applyProtection="1">
      <alignment horizontal="right"/>
      <protection locked="0"/>
    </xf>
    <xf numFmtId="168" fontId="5" fillId="9" borderId="2" xfId="5" applyNumberFormat="1" applyFont="1" applyBorder="1" applyAlignment="1" applyProtection="1">
      <protection locked="0"/>
    </xf>
    <xf numFmtId="168" fontId="5" fillId="9" borderId="2" xfId="5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9" fontId="6" fillId="0" borderId="2" xfId="4" applyFont="1" applyFill="1" applyBorder="1" applyAlignment="1" applyProtection="1">
      <alignment horizontal="center" vertical="center"/>
    </xf>
    <xf numFmtId="9" fontId="16" fillId="9" borderId="2" xfId="4" applyFont="1" applyFill="1" applyBorder="1" applyAlignment="1" applyProtection="1">
      <alignment horizontal="right" vertical="center"/>
      <protection locked="0"/>
    </xf>
    <xf numFmtId="0" fontId="7" fillId="6" borderId="22" xfId="0" quotePrefix="1" applyNumberFormat="1" applyFont="1" applyFill="1" applyBorder="1" applyAlignment="1" applyProtection="1">
      <alignment horizontal="center"/>
    </xf>
    <xf numFmtId="0" fontId="5" fillId="12" borderId="2" xfId="0" applyFont="1" applyFill="1" applyBorder="1" applyAlignment="1" applyProtection="1">
      <alignment vertical="center"/>
    </xf>
    <xf numFmtId="0" fontId="5" fillId="12" borderId="2" xfId="0" applyFont="1" applyFill="1" applyBorder="1" applyAlignment="1" applyProtection="1">
      <alignment horizontal="center" vertical="center"/>
    </xf>
    <xf numFmtId="164" fontId="2" fillId="12" borderId="2" xfId="1" applyNumberFormat="1" applyFont="1" applyFill="1" applyBorder="1" applyAlignment="1" applyProtection="1">
      <alignment horizontal="center" vertical="center"/>
    </xf>
    <xf numFmtId="9" fontId="2" fillId="12" borderId="2" xfId="4" applyFont="1" applyFill="1" applyBorder="1" applyAlignment="1" applyProtection="1">
      <alignment horizontal="center" vertical="center"/>
    </xf>
    <xf numFmtId="164" fontId="6" fillId="12" borderId="2" xfId="1" applyNumberFormat="1" applyFont="1" applyFill="1" applyBorder="1" applyAlignment="1" applyProtection="1">
      <alignment horizontal="center" vertical="center"/>
    </xf>
    <xf numFmtId="165" fontId="6" fillId="12" borderId="2" xfId="1" applyNumberFormat="1" applyFont="1" applyFill="1" applyBorder="1" applyAlignment="1" applyProtection="1">
      <alignment horizontal="right" vertical="center"/>
    </xf>
    <xf numFmtId="165" fontId="15" fillId="12" borderId="2" xfId="1" applyNumberFormat="1" applyFont="1" applyFill="1" applyBorder="1" applyAlignment="1" applyProtection="1">
      <alignment horizontal="right" vertical="center"/>
    </xf>
    <xf numFmtId="165" fontId="2" fillId="12" borderId="2" xfId="1" applyNumberFormat="1" applyFont="1" applyFill="1" applyBorder="1" applyAlignment="1" applyProtection="1">
      <alignment horizontal="right" vertical="center"/>
    </xf>
    <xf numFmtId="0" fontId="19" fillId="0" borderId="2" xfId="1" applyBorder="1" applyAlignment="1" applyProtection="1">
      <alignment horizontal="center"/>
    </xf>
    <xf numFmtId="1" fontId="6" fillId="0" borderId="2" xfId="1" applyNumberFormat="1" applyFont="1" applyFill="1" applyBorder="1" applyAlignment="1" applyProtection="1">
      <alignment horizontal="center" vertical="center"/>
    </xf>
    <xf numFmtId="1" fontId="5" fillId="9" borderId="2" xfId="5" applyNumberFormat="1" applyFont="1" applyBorder="1" applyAlignment="1" applyProtection="1">
      <alignment horizontal="center"/>
      <protection locked="0"/>
    </xf>
    <xf numFmtId="168" fontId="5" fillId="9" borderId="19" xfId="5" applyNumberFormat="1" applyFont="1" applyBorder="1" applyAlignment="1" applyProtection="1">
      <alignment horizontal="center"/>
      <protection locked="0"/>
    </xf>
    <xf numFmtId="168" fontId="3" fillId="12" borderId="2" xfId="5" applyNumberFormat="1" applyFont="1" applyFill="1" applyBorder="1" applyAlignment="1" applyProtection="1">
      <alignment horizontal="right"/>
    </xf>
    <xf numFmtId="168" fontId="3" fillId="13" borderId="19" xfId="5" applyNumberFormat="1" applyFont="1" applyFill="1" applyBorder="1" applyAlignment="1" applyProtection="1"/>
    <xf numFmtId="168" fontId="3" fillId="13" borderId="2" xfId="5" applyNumberFormat="1" applyFont="1" applyFill="1" applyBorder="1" applyAlignment="1" applyProtection="1">
      <alignment horizontal="right"/>
    </xf>
    <xf numFmtId="168" fontId="3" fillId="0" borderId="2" xfId="6" quotePrefix="1" applyFont="1" applyBorder="1" applyAlignment="1" applyProtection="1">
      <alignment horizontal="left"/>
    </xf>
    <xf numFmtId="168" fontId="3" fillId="9" borderId="19" xfId="5" applyNumberFormat="1" applyFont="1" applyBorder="1" applyAlignment="1" applyProtection="1">
      <protection locked="0"/>
    </xf>
    <xf numFmtId="168" fontId="3" fillId="9" borderId="2" xfId="5" applyNumberFormat="1" applyFont="1" applyBorder="1" applyAlignment="1" applyProtection="1">
      <alignment horizontal="right"/>
      <protection locked="0"/>
    </xf>
    <xf numFmtId="168" fontId="3" fillId="9" borderId="2" xfId="5" applyNumberFormat="1" applyFont="1" applyBorder="1" applyAlignment="1" applyProtection="1">
      <protection locked="0"/>
    </xf>
    <xf numFmtId="168" fontId="3" fillId="9" borderId="2" xfId="5" applyNumberFormat="1" applyFont="1" applyBorder="1" applyAlignment="1" applyProtection="1">
      <alignment horizontal="right" vertical="center"/>
      <protection locked="0"/>
    </xf>
    <xf numFmtId="168" fontId="3" fillId="9" borderId="2" xfId="5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49" fontId="5" fillId="0" borderId="0" xfId="0" applyNumberFormat="1" applyFont="1" applyAlignment="1" applyProtection="1">
      <alignment vertical="center"/>
    </xf>
    <xf numFmtId="15" fontId="19" fillId="0" borderId="2" xfId="1" applyNumberFormat="1" applyBorder="1" applyAlignment="1" applyProtection="1">
      <alignment horizontal="center"/>
    </xf>
    <xf numFmtId="0" fontId="19" fillId="14" borderId="2" xfId="1" applyFill="1" applyBorder="1" applyAlignment="1" applyProtection="1">
      <alignment horizontal="center"/>
    </xf>
    <xf numFmtId="0" fontId="19" fillId="0" borderId="0" xfId="1" applyBorder="1" applyAlignment="1" applyProtection="1">
      <alignment horizontal="center"/>
    </xf>
    <xf numFmtId="0" fontId="4" fillId="0" borderId="3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20" fillId="0" borderId="2" xfId="1" applyFont="1" applyBorder="1" applyAlignment="1" applyProtection="1">
      <alignment horizontal="center"/>
    </xf>
    <xf numFmtId="0" fontId="20" fillId="0" borderId="2" xfId="1" applyFont="1" applyBorder="1" applyProtection="1"/>
    <xf numFmtId="0" fontId="5" fillId="0" borderId="2" xfId="0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168" fontId="3" fillId="15" borderId="2" xfId="5" applyNumberFormat="1" applyFont="1" applyFill="1" applyBorder="1" applyAlignment="1" applyProtection="1">
      <alignment horizontal="right"/>
    </xf>
    <xf numFmtId="168" fontId="10" fillId="15" borderId="2" xfId="5" applyFont="1" applyFill="1" applyBorder="1" applyAlignment="1" applyProtection="1"/>
    <xf numFmtId="4" fontId="10" fillId="15" borderId="2" xfId="5" applyNumberFormat="1" applyFont="1" applyFill="1" applyBorder="1" applyAlignment="1" applyProtection="1">
      <alignment horizontal="right"/>
    </xf>
    <xf numFmtId="0" fontId="0" fillId="0" borderId="0" xfId="0" applyProtection="1"/>
    <xf numFmtId="0" fontId="7" fillId="6" borderId="19" xfId="0" applyFont="1" applyFill="1" applyBorder="1" applyAlignment="1" applyProtection="1"/>
    <xf numFmtId="0" fontId="10" fillId="0" borderId="19" xfId="0" applyFont="1" applyBorder="1" applyAlignment="1" applyProtection="1"/>
    <xf numFmtId="0" fontId="10" fillId="6" borderId="19" xfId="0" applyFont="1" applyFill="1" applyBorder="1" applyAlignment="1" applyProtection="1"/>
    <xf numFmtId="0" fontId="5" fillId="0" borderId="19" xfId="0" applyFont="1" applyBorder="1" applyAlignment="1" applyProtection="1"/>
    <xf numFmtId="0" fontId="5" fillId="0" borderId="19" xfId="0" applyFont="1" applyFill="1" applyBorder="1" applyAlignment="1" applyProtection="1"/>
    <xf numFmtId="0" fontId="13" fillId="0" borderId="19" xfId="0" applyFont="1" applyBorder="1" applyAlignment="1" applyProtection="1"/>
    <xf numFmtId="164" fontId="2" fillId="0" borderId="19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/>
    <xf numFmtId="0" fontId="11" fillId="6" borderId="19" xfId="0" applyFont="1" applyFill="1" applyBorder="1" applyAlignment="1" applyProtection="1"/>
    <xf numFmtId="49" fontId="7" fillId="6" borderId="18" xfId="0" quotePrefix="1" applyNumberFormat="1" applyFont="1" applyFill="1" applyBorder="1" applyAlignment="1" applyProtection="1">
      <alignment horizontal="left"/>
    </xf>
    <xf numFmtId="0" fontId="7" fillId="6" borderId="17" xfId="0" applyFont="1" applyFill="1" applyBorder="1" applyAlignment="1" applyProtection="1">
      <alignment vertical="center" wrapText="1"/>
    </xf>
    <xf numFmtId="49" fontId="5" fillId="0" borderId="16" xfId="0" quotePrefix="1" applyNumberFormat="1" applyFont="1" applyBorder="1" applyAlignment="1" applyProtection="1">
      <alignment horizontal="center"/>
    </xf>
    <xf numFmtId="4" fontId="10" fillId="9" borderId="1" xfId="5" applyNumberFormat="1" applyFont="1" applyBorder="1" applyAlignment="1" applyProtection="1">
      <alignment horizontal="right"/>
      <protection locked="0"/>
    </xf>
    <xf numFmtId="49" fontId="3" fillId="0" borderId="31" xfId="1" quotePrefix="1" applyNumberFormat="1" applyFont="1" applyBorder="1" applyAlignment="1" applyProtection="1">
      <alignment horizontal="center"/>
    </xf>
    <xf numFmtId="49" fontId="19" fillId="0" borderId="31" xfId="1" quotePrefix="1" applyNumberFormat="1" applyBorder="1" applyAlignment="1" applyProtection="1">
      <alignment horizont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9" fontId="2" fillId="12" borderId="1" xfId="4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6" fillId="12" borderId="1" xfId="1" applyNumberFormat="1" applyFont="1" applyFill="1" applyBorder="1" applyAlignment="1" applyProtection="1">
      <alignment horizontal="center" vertical="center"/>
    </xf>
    <xf numFmtId="49" fontId="5" fillId="8" borderId="31" xfId="0" applyNumberFormat="1" applyFont="1" applyFill="1" applyBorder="1" applyProtection="1"/>
    <xf numFmtId="0" fontId="5" fillId="8" borderId="0" xfId="0" applyFont="1" applyFill="1" applyBorder="1" applyProtection="1"/>
    <xf numFmtId="0" fontId="5" fillId="8" borderId="0" xfId="0" applyFont="1" applyFill="1" applyBorder="1" applyAlignment="1" applyProtection="1">
      <alignment horizontal="center"/>
    </xf>
    <xf numFmtId="0" fontId="5" fillId="8" borderId="32" xfId="0" applyFont="1" applyFill="1" applyBorder="1" applyProtection="1"/>
    <xf numFmtId="49" fontId="19" fillId="0" borderId="16" xfId="1" quotePrefix="1" applyNumberFormat="1" applyBorder="1" applyAlignment="1" applyProtection="1">
      <alignment horizontal="center"/>
    </xf>
    <xf numFmtId="49" fontId="0" fillId="0" borderId="31" xfId="0" applyNumberFormat="1" applyBorder="1" applyProtection="1"/>
    <xf numFmtId="49" fontId="22" fillId="0" borderId="29" xfId="1" quotePrefix="1" applyNumberFormat="1" applyFont="1" applyBorder="1" applyAlignment="1" applyProtection="1">
      <alignment horizontal="center"/>
    </xf>
    <xf numFmtId="168" fontId="3" fillId="13" borderId="1" xfId="5" applyNumberFormat="1" applyFont="1" applyFill="1" applyBorder="1" applyAlignment="1" applyProtection="1">
      <alignment horizontal="right"/>
    </xf>
    <xf numFmtId="49" fontId="22" fillId="0" borderId="31" xfId="1" quotePrefix="1" applyNumberFormat="1" applyFont="1" applyBorder="1" applyAlignment="1" applyProtection="1">
      <alignment horizontal="center"/>
    </xf>
    <xf numFmtId="0" fontId="20" fillId="0" borderId="0" xfId="1" applyFont="1" applyBorder="1" applyProtection="1"/>
    <xf numFmtId="49" fontId="19" fillId="0" borderId="31" xfId="1" applyNumberFormat="1" applyBorder="1" applyAlignment="1" applyProtection="1">
      <alignment horizontal="center"/>
    </xf>
    <xf numFmtId="49" fontId="19" fillId="0" borderId="16" xfId="1" applyNumberForma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vertical="center"/>
    </xf>
    <xf numFmtId="0" fontId="23" fillId="0" borderId="0" xfId="0" applyFont="1" applyBorder="1" applyProtection="1"/>
    <xf numFmtId="40" fontId="23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right" vertical="center"/>
    </xf>
    <xf numFmtId="49" fontId="5" fillId="0" borderId="3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40" fontId="4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Protection="1"/>
    <xf numFmtId="0" fontId="0" fillId="0" borderId="32" xfId="0" applyBorder="1" applyProtection="1"/>
    <xf numFmtId="0" fontId="5" fillId="12" borderId="28" xfId="0" applyFont="1" applyFill="1" applyBorder="1" applyAlignment="1" applyProtection="1">
      <alignment vertical="center"/>
    </xf>
    <xf numFmtId="0" fontId="5" fillId="12" borderId="28" xfId="0" applyFont="1" applyFill="1" applyBorder="1" applyAlignment="1" applyProtection="1">
      <alignment horizontal="center" vertical="center"/>
    </xf>
    <xf numFmtId="164" fontId="2" fillId="12" borderId="28" xfId="1" applyNumberFormat="1" applyFont="1" applyFill="1" applyBorder="1" applyAlignment="1" applyProtection="1">
      <alignment horizontal="center" vertical="center"/>
    </xf>
    <xf numFmtId="165" fontId="2" fillId="3" borderId="28" xfId="1" applyNumberFormat="1" applyFont="1" applyFill="1" applyBorder="1" applyAlignment="1" applyProtection="1">
      <alignment horizontal="right" vertical="center"/>
    </xf>
    <xf numFmtId="165" fontId="2" fillId="12" borderId="28" xfId="1" applyNumberFormat="1" applyFont="1" applyFill="1" applyBorder="1" applyAlignment="1" applyProtection="1">
      <alignment horizontal="right" vertical="center"/>
    </xf>
    <xf numFmtId="164" fontId="2" fillId="12" borderId="27" xfId="1" applyNumberFormat="1" applyFont="1" applyFill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horizontal="left" vertical="center" wrapText="1"/>
    </xf>
    <xf numFmtId="0" fontId="2" fillId="0" borderId="19" xfId="1" applyFont="1" applyBorder="1" applyAlignment="1" applyProtection="1">
      <alignment horizontal="left" vertical="center" wrapText="1"/>
    </xf>
    <xf numFmtId="0" fontId="6" fillId="0" borderId="33" xfId="1" applyFont="1" applyBorder="1" applyAlignment="1" applyProtection="1">
      <alignment horizontal="left" vertical="center" wrapText="1"/>
    </xf>
    <xf numFmtId="0" fontId="6" fillId="0" borderId="19" xfId="1" applyFont="1" applyBorder="1" applyAlignment="1" applyProtection="1">
      <alignment horizontal="left" vertical="center" wrapText="1"/>
    </xf>
    <xf numFmtId="0" fontId="21" fillId="0" borderId="31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" fillId="0" borderId="29" xfId="1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2" fillId="0" borderId="34" xfId="1" applyFont="1" applyBorder="1" applyAlignment="1" applyProtection="1">
      <alignment horizontal="left" vertical="center" wrapText="1"/>
    </xf>
    <xf numFmtId="0" fontId="2" fillId="0" borderId="35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top" wrapText="1"/>
    </xf>
    <xf numFmtId="0" fontId="2" fillId="0" borderId="4" xfId="1" applyFont="1" applyBorder="1" applyAlignment="1" applyProtection="1">
      <alignment horizontal="center" vertical="top" wrapText="1"/>
    </xf>
    <xf numFmtId="0" fontId="2" fillId="0" borderId="19" xfId="1" applyFont="1" applyBorder="1" applyAlignment="1" applyProtection="1">
      <alignment horizontal="center" vertical="top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49" fontId="2" fillId="2" borderId="12" xfId="1" applyNumberFormat="1" applyFont="1" applyFill="1" applyBorder="1" applyAlignment="1" applyProtection="1">
      <alignment horizontal="center" vertical="center" wrapText="1"/>
    </xf>
    <xf numFmtId="49" fontId="2" fillId="2" borderId="13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textRotation="90"/>
    </xf>
    <xf numFmtId="0" fontId="4" fillId="2" borderId="6" xfId="1" applyFont="1" applyFill="1" applyBorder="1" applyAlignment="1" applyProtection="1">
      <alignment horizontal="center" textRotation="90"/>
    </xf>
    <xf numFmtId="0" fontId="4" fillId="2" borderId="14" xfId="1" applyFont="1" applyFill="1" applyBorder="1" applyAlignment="1" applyProtection="1">
      <alignment horizontal="center" textRotation="90"/>
    </xf>
    <xf numFmtId="0" fontId="5" fillId="0" borderId="2" xfId="0" applyFont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textRotation="90"/>
    </xf>
    <xf numFmtId="0" fontId="4" fillId="2" borderId="5" xfId="1" applyFont="1" applyFill="1" applyBorder="1" applyAlignment="1" applyProtection="1">
      <alignment horizontal="center" textRotation="90"/>
    </xf>
    <xf numFmtId="0" fontId="4" fillId="2" borderId="15" xfId="1" applyFont="1" applyFill="1" applyBorder="1" applyAlignment="1" applyProtection="1">
      <alignment horizontal="center" textRotation="90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9" xfId="1" applyFont="1" applyFill="1" applyBorder="1" applyAlignment="1" applyProtection="1">
      <alignment horizontal="center" vertical="center" wrapText="1"/>
    </xf>
    <xf numFmtId="0" fontId="7" fillId="2" borderId="21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168" fontId="17" fillId="9" borderId="25" xfId="5" applyFont="1" applyBorder="1" applyAlignment="1" applyProtection="1">
      <alignment horizontal="center" vertical="center" wrapText="1"/>
      <protection locked="0"/>
    </xf>
    <xf numFmtId="168" fontId="17" fillId="9" borderId="10" xfId="5" applyFont="1" applyBorder="1" applyAlignment="1" applyProtection="1">
      <alignment horizontal="center" vertical="center" wrapText="1"/>
      <protection locked="0"/>
    </xf>
    <xf numFmtId="168" fontId="17" fillId="9" borderId="11" xfId="5" applyFont="1" applyBorder="1" applyAlignment="1" applyProtection="1">
      <alignment horizontal="center" vertical="center" wrapText="1"/>
      <protection locked="0"/>
    </xf>
  </cellXfs>
  <cellStyles count="8">
    <cellStyle name="20% - Accent6" xfId="7" builtinId="50" customBuiltin="1"/>
    <cellStyle name="Currency" xfId="6" builtinId="4" customBuiltin="1"/>
    <cellStyle name="Good" xfId="2" builtinId="26" customBuiltin="1"/>
    <cellStyle name="Input" xfId="5" builtinId="20" customBuiltin="1"/>
    <cellStyle name="Neutral" xfId="3" builtinId="28" customBuiltin="1"/>
    <cellStyle name="Normal" xfId="0" builtinId="0"/>
    <cellStyle name="Normal 2" xfId="1"/>
    <cellStyle name="Percent" xfId="4" builtinId="5" customBuiltin="1"/>
  </cellStyles>
  <dxfs count="30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FF00"/>
      <color rgb="FF0000FF"/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BC152"/>
  <sheetViews>
    <sheetView tabSelected="1" zoomScaleNormal="100" workbookViewId="0">
      <pane ySplit="4" topLeftCell="A104" activePane="bottomLeft" state="frozenSplit"/>
      <selection pane="bottomLeft" sqref="A1:N1"/>
    </sheetView>
  </sheetViews>
  <sheetFormatPr defaultColWidth="9.140625" defaultRowHeight="15" outlineLevelRow="1" x14ac:dyDescent="0.25"/>
  <cols>
    <col min="1" max="1" width="11.7109375" style="133" bestFit="1" customWidth="1"/>
    <col min="2" max="2" width="51.7109375" style="76" customWidth="1"/>
    <col min="3" max="3" width="6.28515625" style="76" customWidth="1"/>
    <col min="4" max="4" width="5.5703125" style="76" customWidth="1"/>
    <col min="5" max="8" width="14.7109375" style="76" customWidth="1"/>
    <col min="9" max="9" width="20" style="76" bestFit="1" customWidth="1"/>
    <col min="10" max="11" width="6.85546875" style="76" bestFit="1" customWidth="1"/>
    <col min="12" max="12" width="6.85546875" style="76" customWidth="1"/>
    <col min="13" max="13" width="16.140625" style="76" customWidth="1"/>
    <col min="14" max="14" width="28.42578125" style="76" customWidth="1"/>
    <col min="15" max="15" width="6.28515625" style="76" hidden="1" customWidth="1"/>
    <col min="16" max="16" width="10.42578125" style="76" hidden="1" customWidth="1"/>
    <col min="17" max="17" width="10.28515625" style="76" hidden="1" customWidth="1"/>
    <col min="18" max="18" width="10.140625" style="76" hidden="1" customWidth="1"/>
    <col min="19" max="19" width="17.28515625" style="76" hidden="1" customWidth="1"/>
    <col min="20" max="20" width="6.28515625" style="76" hidden="1" customWidth="1"/>
    <col min="21" max="21" width="10.42578125" style="76" hidden="1" customWidth="1"/>
    <col min="22" max="23" width="11.7109375" style="76" hidden="1" customWidth="1"/>
    <col min="24" max="24" width="18.28515625" style="76" hidden="1" customWidth="1"/>
    <col min="25" max="25" width="6.28515625" style="76" hidden="1" customWidth="1"/>
    <col min="26" max="26" width="9.7109375" style="76" hidden="1" customWidth="1"/>
    <col min="27" max="27" width="11.7109375" style="76" hidden="1" customWidth="1"/>
    <col min="28" max="28" width="18.28515625" style="76" hidden="1" customWidth="1"/>
    <col min="29" max="29" width="6.28515625" style="76" hidden="1" customWidth="1"/>
    <col min="30" max="30" width="9.7109375" style="76" hidden="1" customWidth="1"/>
    <col min="31" max="31" width="11.7109375" style="76" hidden="1" customWidth="1"/>
    <col min="32" max="32" width="18.28515625" style="76" hidden="1" customWidth="1"/>
    <col min="33" max="33" width="6.28515625" style="76" hidden="1" customWidth="1"/>
    <col min="34" max="34" width="9.7109375" style="76" hidden="1" customWidth="1"/>
    <col min="35" max="35" width="11.7109375" style="76" hidden="1" customWidth="1"/>
    <col min="36" max="37" width="18.28515625" style="76" hidden="1" customWidth="1"/>
    <col min="38" max="38" width="3" style="76" hidden="1" customWidth="1"/>
    <col min="39" max="39" width="0.28515625" style="76" hidden="1" customWidth="1"/>
    <col min="40" max="40" width="2.7109375" style="5" hidden="1" customWidth="1"/>
    <col min="41" max="43" width="12.42578125" style="5" hidden="1" customWidth="1"/>
    <col min="44" max="44" width="12.140625" style="5" hidden="1" customWidth="1"/>
    <col min="45" max="45" width="3.7109375" style="5" hidden="1" customWidth="1"/>
    <col min="46" max="48" width="10.7109375" style="5" hidden="1" customWidth="1"/>
    <col min="49" max="52" width="9.85546875" style="5" hidden="1" customWidth="1"/>
    <col min="53" max="53" width="10.140625" style="5" bestFit="1" customWidth="1"/>
    <col min="54" max="54" width="9.140625" style="5"/>
    <col min="55" max="55" width="10.28515625" style="5" customWidth="1"/>
    <col min="56" max="16384" width="9.140625" style="5"/>
  </cols>
  <sheetData>
    <row r="1" spans="1:53" ht="75" customHeight="1" thickBot="1" x14ac:dyDescent="0.3">
      <c r="A1" s="214" t="s">
        <v>800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5" t="s">
        <v>2</v>
      </c>
      <c r="AP1" s="5" t="s">
        <v>5</v>
      </c>
      <c r="AQ1" s="5" t="s">
        <v>3</v>
      </c>
      <c r="AR1" s="5" t="s">
        <v>4</v>
      </c>
      <c r="AT1" s="6" t="s">
        <v>9</v>
      </c>
    </row>
    <row r="2" spans="1:53" ht="18.75" customHeight="1" x14ac:dyDescent="0.3">
      <c r="A2" s="217" t="s">
        <v>8</v>
      </c>
      <c r="B2" s="220" t="s">
        <v>15</v>
      </c>
      <c r="C2" s="223" t="s">
        <v>12</v>
      </c>
      <c r="D2" s="227" t="s">
        <v>7</v>
      </c>
      <c r="E2" s="235" t="s">
        <v>13</v>
      </c>
      <c r="F2" s="236"/>
      <c r="G2" s="236"/>
      <c r="H2" s="236"/>
      <c r="I2" s="236"/>
      <c r="J2" s="236"/>
      <c r="K2" s="236"/>
      <c r="L2" s="236"/>
      <c r="M2" s="236"/>
      <c r="N2" s="237"/>
      <c r="O2" s="9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/>
      <c r="AK2" s="7"/>
      <c r="AL2" s="7"/>
      <c r="AM2" s="7"/>
      <c r="AT2" s="226" t="s">
        <v>6</v>
      </c>
      <c r="AU2" s="226"/>
      <c r="AV2" s="226"/>
      <c r="AW2" s="226"/>
      <c r="AX2" s="226"/>
      <c r="AY2" s="226"/>
      <c r="AZ2" s="226"/>
      <c r="BA2" s="4"/>
    </row>
    <row r="3" spans="1:53" ht="40.5" customHeight="1" x14ac:dyDescent="0.3">
      <c r="A3" s="218"/>
      <c r="B3" s="221"/>
      <c r="C3" s="224"/>
      <c r="D3" s="228"/>
      <c r="E3" s="230" t="s">
        <v>14</v>
      </c>
      <c r="F3" s="231"/>
      <c r="G3" s="231"/>
      <c r="H3" s="232"/>
      <c r="I3" s="233" t="s">
        <v>16</v>
      </c>
      <c r="J3" s="230" t="s">
        <v>22</v>
      </c>
      <c r="K3" s="231"/>
      <c r="L3" s="232"/>
      <c r="M3" s="9"/>
      <c r="N3" s="98"/>
      <c r="O3" s="9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7"/>
      <c r="AG3" s="9"/>
      <c r="AH3" s="9"/>
      <c r="AI3" s="9"/>
      <c r="AJ3" s="8"/>
      <c r="AK3" s="9"/>
      <c r="AL3" s="9"/>
      <c r="AM3" s="7"/>
      <c r="AT3" s="142"/>
      <c r="AU3" s="142"/>
      <c r="AV3" s="142"/>
      <c r="AW3" s="142"/>
      <c r="AX3" s="142"/>
      <c r="AY3" s="142"/>
      <c r="AZ3" s="142"/>
      <c r="BA3" s="4"/>
    </row>
    <row r="4" spans="1:53" ht="79.5" customHeight="1" thickBot="1" x14ac:dyDescent="0.3">
      <c r="A4" s="219"/>
      <c r="B4" s="222"/>
      <c r="C4" s="225"/>
      <c r="D4" s="229"/>
      <c r="E4" s="99" t="s">
        <v>10</v>
      </c>
      <c r="F4" s="99" t="s">
        <v>19</v>
      </c>
      <c r="G4" s="99" t="s">
        <v>20</v>
      </c>
      <c r="H4" s="99" t="s">
        <v>796</v>
      </c>
      <c r="I4" s="234"/>
      <c r="J4" s="100" t="s">
        <v>18</v>
      </c>
      <c r="K4" s="100" t="s">
        <v>17</v>
      </c>
      <c r="L4" s="100" t="s">
        <v>21</v>
      </c>
      <c r="M4" s="101" t="s">
        <v>23</v>
      </c>
      <c r="N4" s="102" t="s">
        <v>797</v>
      </c>
      <c r="O4" s="144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0"/>
      <c r="AG4" s="143"/>
      <c r="AH4" s="143"/>
      <c r="AI4" s="143"/>
      <c r="AJ4" s="10"/>
      <c r="AK4" s="143"/>
      <c r="AL4" s="143"/>
      <c r="AM4" s="10"/>
      <c r="AO4" s="11" t="s">
        <v>2</v>
      </c>
      <c r="AP4" s="11" t="s">
        <v>5</v>
      </c>
      <c r="AQ4" s="11" t="s">
        <v>3</v>
      </c>
      <c r="AR4" s="12" t="s">
        <v>4</v>
      </c>
      <c r="AS4" s="12"/>
      <c r="AT4" s="13" t="str">
        <f ca="1">"BASIS " &amp; INDIRECT(AT1&amp;"4")</f>
        <v>BASIS Customisation required</v>
      </c>
      <c r="AU4" s="14" t="str">
        <f>E3</f>
        <v>Unit price</v>
      </c>
      <c r="AV4" s="14" t="e">
        <f>#REF!</f>
        <v>#REF!</v>
      </c>
      <c r="AW4" s="14">
        <f>S4</f>
        <v>0</v>
      </c>
      <c r="AX4" s="14">
        <f>X4</f>
        <v>0</v>
      </c>
      <c r="AY4" s="14">
        <f>AB4</f>
        <v>0</v>
      </c>
      <c r="AZ4" s="14">
        <f>AF4</f>
        <v>0</v>
      </c>
    </row>
    <row r="5" spans="1:53" s="23" customFormat="1" ht="6" customHeight="1" x14ac:dyDescent="0.25">
      <c r="A5" s="159"/>
      <c r="B5" s="97"/>
      <c r="C5" s="96"/>
      <c r="D5" s="110"/>
      <c r="E5" s="97"/>
      <c r="F5" s="96"/>
      <c r="G5" s="96"/>
      <c r="H5" s="97"/>
      <c r="I5" s="96"/>
      <c r="J5" s="96"/>
      <c r="K5" s="97"/>
      <c r="L5" s="96"/>
      <c r="M5" s="96"/>
      <c r="N5" s="160"/>
      <c r="O5" s="149"/>
      <c r="P5" s="15"/>
      <c r="Q5" s="16"/>
      <c r="R5" s="16"/>
      <c r="S5" s="17"/>
      <c r="T5" s="15"/>
      <c r="U5" s="15"/>
      <c r="V5" s="16"/>
      <c r="W5" s="16"/>
      <c r="X5" s="17"/>
      <c r="Y5" s="15"/>
      <c r="Z5" s="18"/>
      <c r="AA5" s="19"/>
      <c r="AB5" s="17"/>
      <c r="AC5" s="15"/>
      <c r="AD5" s="18"/>
      <c r="AE5" s="19"/>
      <c r="AF5" s="17"/>
      <c r="AG5" s="15"/>
      <c r="AH5" s="18"/>
      <c r="AI5" s="19"/>
      <c r="AJ5" s="20"/>
      <c r="AK5" s="20"/>
      <c r="AL5" s="21"/>
      <c r="AM5" s="22"/>
      <c r="AO5" s="24">
        <f>MIN(I5:AJ5)</f>
        <v>0</v>
      </c>
      <c r="AP5" s="24" t="e">
        <f>AVERAGE(I5:AJ5)</f>
        <v>#DIV/0!</v>
      </c>
      <c r="AQ5" s="24">
        <f>MAX(I5:AJ5)</f>
        <v>0</v>
      </c>
      <c r="AR5" s="25" t="e">
        <f>_xlfn.STDEV.P(I5:AJ5)</f>
        <v>#DIV/0!</v>
      </c>
      <c r="AS5" s="25"/>
      <c r="AT5" s="26">
        <f t="shared" ref="AT5" ca="1" si="0">INDIRECT($AT$1&amp;ROW(A5))</f>
        <v>0</v>
      </c>
      <c r="AU5" s="26" t="e">
        <f ca="1">#REF!-$AT5</f>
        <v>#REF!</v>
      </c>
      <c r="AV5" s="26">
        <f t="shared" ref="AV5" ca="1" si="1">M5-$AT5</f>
        <v>0</v>
      </c>
      <c r="AW5" s="26">
        <f t="shared" ref="AW5:AW30" ca="1" si="2">S5-$AT5</f>
        <v>0</v>
      </c>
      <c r="AX5" s="26">
        <f t="shared" ref="AX5:AX30" ca="1" si="3">X5-$AT5</f>
        <v>0</v>
      </c>
      <c r="AY5" s="26">
        <f t="shared" ref="AY5:AY30" ca="1" si="4">AB5-$AT5</f>
        <v>0</v>
      </c>
      <c r="AZ5" s="26">
        <f t="shared" ref="AZ5:AZ30" ca="1" si="5">AF5-$AT5</f>
        <v>0</v>
      </c>
    </row>
    <row r="6" spans="1:53" ht="18.75" x14ac:dyDescent="0.25">
      <c r="A6" s="206" t="s">
        <v>449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150"/>
      <c r="P6" s="31"/>
      <c r="Q6" s="32"/>
      <c r="R6" s="32"/>
      <c r="S6" s="33"/>
      <c r="T6" s="31"/>
      <c r="U6" s="28"/>
      <c r="V6" s="34"/>
      <c r="W6" s="34"/>
      <c r="X6" s="33"/>
      <c r="Y6" s="31"/>
      <c r="Z6" s="28"/>
      <c r="AA6" s="34"/>
      <c r="AB6" s="33"/>
      <c r="AC6" s="31"/>
      <c r="AD6" s="28"/>
      <c r="AE6" s="34"/>
      <c r="AF6" s="33"/>
      <c r="AG6" s="31"/>
      <c r="AH6" s="28"/>
      <c r="AI6" s="34"/>
      <c r="AJ6" s="35"/>
      <c r="AK6" s="35"/>
      <c r="AL6" s="28"/>
      <c r="AM6" s="34"/>
      <c r="AO6" s="24"/>
      <c r="AP6" s="24"/>
      <c r="AQ6" s="24"/>
      <c r="AR6" s="25"/>
      <c r="AS6" s="25"/>
      <c r="AT6" s="36">
        <f t="shared" ref="AT6:AT30" ca="1" si="6">INDIRECT($AT$1&amp;ROW(A8))</f>
        <v>0</v>
      </c>
      <c r="AU6" s="36" t="e">
        <f ca="1">#REF!-$AT6</f>
        <v>#REF!</v>
      </c>
      <c r="AV6" s="36">
        <f t="shared" ref="AV6:AV30" ca="1" si="7">M8-$AT6</f>
        <v>0</v>
      </c>
      <c r="AW6" s="36">
        <f t="shared" ca="1" si="2"/>
        <v>0</v>
      </c>
      <c r="AX6" s="36">
        <f t="shared" ca="1" si="3"/>
        <v>0</v>
      </c>
      <c r="AY6" s="36">
        <f t="shared" ca="1" si="4"/>
        <v>0</v>
      </c>
      <c r="AZ6" s="36">
        <f t="shared" ca="1" si="5"/>
        <v>0</v>
      </c>
    </row>
    <row r="7" spans="1:53" ht="18.75" x14ac:dyDescent="0.25">
      <c r="A7" s="209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  <c r="O7" s="150"/>
      <c r="P7" s="31"/>
      <c r="Q7" s="32"/>
      <c r="R7" s="32"/>
      <c r="S7" s="33"/>
      <c r="T7" s="31"/>
      <c r="U7" s="28"/>
      <c r="V7" s="34"/>
      <c r="W7" s="34"/>
      <c r="X7" s="33"/>
      <c r="Y7" s="31"/>
      <c r="Z7" s="28"/>
      <c r="AA7" s="34"/>
      <c r="AB7" s="33"/>
      <c r="AC7" s="31"/>
      <c r="AD7" s="28"/>
      <c r="AE7" s="34"/>
      <c r="AF7" s="33"/>
      <c r="AG7" s="31"/>
      <c r="AH7" s="28"/>
      <c r="AI7" s="34"/>
      <c r="AJ7" s="35"/>
      <c r="AK7" s="35"/>
      <c r="AL7" s="28"/>
      <c r="AM7" s="34"/>
      <c r="AO7" s="24"/>
      <c r="AP7" s="24"/>
      <c r="AQ7" s="24"/>
      <c r="AR7" s="25"/>
      <c r="AS7" s="25"/>
      <c r="AT7" s="36">
        <f t="shared" ca="1" si="6"/>
        <v>0</v>
      </c>
      <c r="AU7" s="36" t="e">
        <f ca="1">#REF!-$AT7</f>
        <v>#REF!</v>
      </c>
      <c r="AV7" s="36">
        <f t="shared" ca="1" si="7"/>
        <v>0</v>
      </c>
      <c r="AW7" s="36">
        <f t="shared" ca="1" si="2"/>
        <v>0</v>
      </c>
      <c r="AX7" s="36">
        <f t="shared" ca="1" si="3"/>
        <v>0</v>
      </c>
      <c r="AY7" s="36">
        <f t="shared" ca="1" si="4"/>
        <v>0</v>
      </c>
      <c r="AZ7" s="36">
        <f t="shared" ca="1" si="5"/>
        <v>0</v>
      </c>
    </row>
    <row r="8" spans="1:53" ht="18.75" outlineLevel="1" x14ac:dyDescent="0.25">
      <c r="A8" s="161" t="s">
        <v>561</v>
      </c>
      <c r="B8" s="27" t="str">
        <f t="shared" ref="B8:B39" si="8">+IFERROR(VLOOKUP(A8,DATA,2,FALSE),"")</f>
        <v>General requirements for a CAFM - Software</v>
      </c>
      <c r="C8" s="142">
        <v>1</v>
      </c>
      <c r="D8" s="142" t="s">
        <v>396</v>
      </c>
      <c r="E8" s="105"/>
      <c r="F8" s="104"/>
      <c r="G8" s="104"/>
      <c r="H8" s="29">
        <f>SUM(E8:G8)</f>
        <v>0</v>
      </c>
      <c r="I8" s="30">
        <f>+H8*C8</f>
        <v>0</v>
      </c>
      <c r="J8" s="1"/>
      <c r="K8" s="2"/>
      <c r="L8" s="2"/>
      <c r="M8" s="1"/>
      <c r="N8" s="162"/>
      <c r="O8" s="150"/>
      <c r="P8" s="31"/>
      <c r="Q8" s="32"/>
      <c r="R8" s="32"/>
      <c r="S8" s="33"/>
      <c r="T8" s="31"/>
      <c r="U8" s="28"/>
      <c r="V8" s="34"/>
      <c r="W8" s="34"/>
      <c r="X8" s="33"/>
      <c r="Y8" s="31"/>
      <c r="Z8" s="28"/>
      <c r="AA8" s="34"/>
      <c r="AB8" s="33"/>
      <c r="AC8" s="31"/>
      <c r="AD8" s="28"/>
      <c r="AE8" s="34"/>
      <c r="AF8" s="33"/>
      <c r="AG8" s="31"/>
      <c r="AH8" s="28"/>
      <c r="AI8" s="34"/>
      <c r="AJ8" s="35"/>
      <c r="AK8" s="35"/>
      <c r="AL8" s="28"/>
      <c r="AM8" s="34"/>
      <c r="AO8" s="24"/>
      <c r="AP8" s="24"/>
      <c r="AQ8" s="24"/>
      <c r="AR8" s="25"/>
      <c r="AS8" s="25"/>
      <c r="AT8" s="36">
        <f t="shared" ca="1" si="6"/>
        <v>0</v>
      </c>
      <c r="AU8" s="36" t="e">
        <f ca="1">#REF!-$AT8</f>
        <v>#REF!</v>
      </c>
      <c r="AV8" s="36">
        <f t="shared" ca="1" si="7"/>
        <v>0</v>
      </c>
      <c r="AW8" s="36">
        <f t="shared" ca="1" si="2"/>
        <v>0</v>
      </c>
      <c r="AX8" s="36">
        <f t="shared" ca="1" si="3"/>
        <v>0</v>
      </c>
      <c r="AY8" s="36">
        <f t="shared" ca="1" si="4"/>
        <v>0</v>
      </c>
      <c r="AZ8" s="36">
        <f t="shared" ca="1" si="5"/>
        <v>0</v>
      </c>
    </row>
    <row r="9" spans="1:53" ht="18.75" outlineLevel="1" x14ac:dyDescent="0.25">
      <c r="A9" s="161" t="s">
        <v>579</v>
      </c>
      <c r="B9" s="27" t="str">
        <f t="shared" si="8"/>
        <v>IT Infrastructure</v>
      </c>
      <c r="C9" s="142">
        <v>1</v>
      </c>
      <c r="D9" s="142" t="s">
        <v>396</v>
      </c>
      <c r="E9" s="105"/>
      <c r="F9" s="104"/>
      <c r="G9" s="104"/>
      <c r="H9" s="29">
        <f t="shared" ref="H9:H11" si="9">SUM(E9:G9)</f>
        <v>0</v>
      </c>
      <c r="I9" s="30">
        <f t="shared" ref="I9:I11" si="10">+H9*C9</f>
        <v>0</v>
      </c>
      <c r="J9" s="1"/>
      <c r="K9" s="2"/>
      <c r="L9" s="2"/>
      <c r="M9" s="1"/>
      <c r="N9" s="162"/>
      <c r="O9" s="150"/>
      <c r="P9" s="31"/>
      <c r="Q9" s="32"/>
      <c r="R9" s="32"/>
      <c r="S9" s="33"/>
      <c r="T9" s="31"/>
      <c r="U9" s="28"/>
      <c r="V9" s="34"/>
      <c r="W9" s="34"/>
      <c r="X9" s="33"/>
      <c r="Y9" s="31"/>
      <c r="Z9" s="28"/>
      <c r="AA9" s="34"/>
      <c r="AB9" s="33"/>
      <c r="AC9" s="31"/>
      <c r="AD9" s="28"/>
      <c r="AE9" s="34"/>
      <c r="AF9" s="33"/>
      <c r="AG9" s="31"/>
      <c r="AH9" s="28"/>
      <c r="AI9" s="34"/>
      <c r="AJ9" s="35"/>
      <c r="AK9" s="35"/>
      <c r="AL9" s="28"/>
      <c r="AM9" s="34"/>
      <c r="AO9" s="24"/>
      <c r="AP9" s="24"/>
      <c r="AQ9" s="24"/>
      <c r="AR9" s="25"/>
      <c r="AS9" s="25"/>
      <c r="AT9" s="36">
        <f t="shared" ca="1" si="6"/>
        <v>0</v>
      </c>
      <c r="AU9" s="36" t="e">
        <f ca="1">#REF!-$AT9</f>
        <v>#REF!</v>
      </c>
      <c r="AV9" s="36">
        <f t="shared" ca="1" si="7"/>
        <v>0</v>
      </c>
      <c r="AW9" s="36">
        <f t="shared" ca="1" si="2"/>
        <v>0</v>
      </c>
      <c r="AX9" s="36">
        <f t="shared" ca="1" si="3"/>
        <v>0</v>
      </c>
      <c r="AY9" s="36">
        <f t="shared" ca="1" si="4"/>
        <v>0</v>
      </c>
      <c r="AZ9" s="36">
        <f t="shared" ca="1" si="5"/>
        <v>0</v>
      </c>
    </row>
    <row r="10" spans="1:53" s="38" customFormat="1" ht="15.75" outlineLevel="1" x14ac:dyDescent="0.25">
      <c r="A10" s="161" t="s">
        <v>610</v>
      </c>
      <c r="B10" s="27" t="str">
        <f t="shared" si="8"/>
        <v>Personal information</v>
      </c>
      <c r="C10" s="142">
        <v>1</v>
      </c>
      <c r="D10" s="142" t="s">
        <v>396</v>
      </c>
      <c r="E10" s="105"/>
      <c r="F10" s="104"/>
      <c r="G10" s="104"/>
      <c r="H10" s="29">
        <f t="shared" si="9"/>
        <v>0</v>
      </c>
      <c r="I10" s="30">
        <f t="shared" si="10"/>
        <v>0</v>
      </c>
      <c r="J10" s="1"/>
      <c r="K10" s="2"/>
      <c r="L10" s="2"/>
      <c r="M10" s="1"/>
      <c r="N10" s="162"/>
      <c r="O10" s="149"/>
      <c r="P10" s="15"/>
      <c r="Q10" s="37"/>
      <c r="R10" s="37"/>
      <c r="S10" s="17"/>
      <c r="T10" s="15"/>
      <c r="U10" s="15"/>
      <c r="V10" s="37"/>
      <c r="W10" s="37"/>
      <c r="X10" s="17"/>
      <c r="Y10" s="15"/>
      <c r="Z10" s="15"/>
      <c r="AA10" s="37"/>
      <c r="AB10" s="17"/>
      <c r="AC10" s="15"/>
      <c r="AD10" s="15"/>
      <c r="AE10" s="37"/>
      <c r="AF10" s="17"/>
      <c r="AG10" s="15"/>
      <c r="AH10" s="15"/>
      <c r="AI10" s="37"/>
      <c r="AJ10" s="33"/>
      <c r="AK10" s="33"/>
      <c r="AL10" s="31"/>
      <c r="AM10" s="32"/>
      <c r="AO10" s="24">
        <f>MIN(I10:AJ10)</f>
        <v>0</v>
      </c>
      <c r="AP10" s="24">
        <f>AVERAGE(I10:AJ10)</f>
        <v>0</v>
      </c>
      <c r="AQ10" s="24">
        <f>MAX(I10:AJ10)</f>
        <v>0</v>
      </c>
      <c r="AR10" s="25">
        <f>_xlfn.STDEV.P(I10:AJ10)</f>
        <v>0</v>
      </c>
      <c r="AS10" s="25"/>
      <c r="AT10" s="26">
        <f t="shared" ca="1" si="6"/>
        <v>0</v>
      </c>
      <c r="AU10" s="26" t="e">
        <f ca="1">#REF!-$AT10</f>
        <v>#REF!</v>
      </c>
      <c r="AV10" s="26">
        <f t="shared" ca="1" si="7"/>
        <v>0</v>
      </c>
      <c r="AW10" s="26">
        <f t="shared" ca="1" si="2"/>
        <v>0</v>
      </c>
      <c r="AX10" s="26">
        <f t="shared" ca="1" si="3"/>
        <v>0</v>
      </c>
      <c r="AY10" s="26">
        <f t="shared" ca="1" si="4"/>
        <v>0</v>
      </c>
      <c r="AZ10" s="26">
        <f t="shared" ca="1" si="5"/>
        <v>0</v>
      </c>
    </row>
    <row r="11" spans="1:53" s="38" customFormat="1" ht="15.75" outlineLevel="1" x14ac:dyDescent="0.25">
      <c r="A11" s="163" t="s">
        <v>453</v>
      </c>
      <c r="B11" s="27" t="str">
        <f t="shared" si="8"/>
        <v>Read License</v>
      </c>
      <c r="C11" s="119">
        <v>10</v>
      </c>
      <c r="D11" s="119" t="s">
        <v>397</v>
      </c>
      <c r="E11" s="105"/>
      <c r="F11" s="104"/>
      <c r="G11" s="104"/>
      <c r="H11" s="29">
        <f t="shared" si="9"/>
        <v>0</v>
      </c>
      <c r="I11" s="30">
        <f t="shared" si="10"/>
        <v>0</v>
      </c>
      <c r="J11" s="1"/>
      <c r="K11" s="2"/>
      <c r="L11" s="2"/>
      <c r="M11" s="1"/>
      <c r="N11" s="162"/>
      <c r="O11" s="150"/>
      <c r="P11" s="31"/>
      <c r="Q11" s="31"/>
      <c r="R11" s="31"/>
      <c r="S11" s="33"/>
      <c r="T11" s="31"/>
      <c r="U11" s="31"/>
      <c r="V11" s="32"/>
      <c r="W11" s="32"/>
      <c r="X11" s="33"/>
      <c r="Y11" s="31"/>
      <c r="Z11" s="31"/>
      <c r="AA11" s="32"/>
      <c r="AB11" s="33"/>
      <c r="AC11" s="31"/>
      <c r="AD11" s="31"/>
      <c r="AE11" s="32"/>
      <c r="AF11" s="33"/>
      <c r="AG11" s="31"/>
      <c r="AH11" s="31"/>
      <c r="AI11" s="32"/>
      <c r="AJ11" s="33"/>
      <c r="AK11" s="33"/>
      <c r="AL11" s="31"/>
      <c r="AM11" s="32"/>
      <c r="AO11" s="24"/>
      <c r="AP11" s="24"/>
      <c r="AQ11" s="24"/>
      <c r="AR11" s="25"/>
      <c r="AS11" s="25"/>
      <c r="AT11" s="36">
        <f t="shared" ca="1" si="6"/>
        <v>0</v>
      </c>
      <c r="AU11" s="36" t="e">
        <f ca="1">#REF!-$AT11</f>
        <v>#REF!</v>
      </c>
      <c r="AV11" s="36">
        <f t="shared" ca="1" si="7"/>
        <v>0</v>
      </c>
      <c r="AW11" s="36">
        <f t="shared" ca="1" si="2"/>
        <v>0</v>
      </c>
      <c r="AX11" s="36">
        <f t="shared" ca="1" si="3"/>
        <v>0</v>
      </c>
      <c r="AY11" s="36">
        <f t="shared" ca="1" si="4"/>
        <v>0</v>
      </c>
      <c r="AZ11" s="36">
        <f t="shared" ca="1" si="5"/>
        <v>0</v>
      </c>
    </row>
    <row r="12" spans="1:53" s="38" customFormat="1" ht="15.75" outlineLevel="1" x14ac:dyDescent="0.25">
      <c r="A12" s="163" t="s">
        <v>454</v>
      </c>
      <c r="B12" s="27" t="str">
        <f t="shared" si="8"/>
        <v>Read/Write license</v>
      </c>
      <c r="C12" s="119">
        <v>2</v>
      </c>
      <c r="D12" s="119" t="s">
        <v>397</v>
      </c>
      <c r="E12" s="105"/>
      <c r="F12" s="104"/>
      <c r="G12" s="104"/>
      <c r="H12" s="29">
        <f t="shared" ref="H12:H76" si="11">SUM(E12:G12)</f>
        <v>0</v>
      </c>
      <c r="I12" s="30">
        <f t="shared" ref="I12:I76" si="12">+H12*C12</f>
        <v>0</v>
      </c>
      <c r="J12" s="1"/>
      <c r="K12" s="2"/>
      <c r="L12" s="2"/>
      <c r="M12" s="1"/>
      <c r="N12" s="162"/>
      <c r="O12" s="150"/>
      <c r="P12" s="31"/>
      <c r="Q12" s="31"/>
      <c r="R12" s="31"/>
      <c r="S12" s="33"/>
      <c r="T12" s="31"/>
      <c r="U12" s="31"/>
      <c r="V12" s="32"/>
      <c r="W12" s="32"/>
      <c r="X12" s="33"/>
      <c r="Y12" s="31"/>
      <c r="Z12" s="31"/>
      <c r="AA12" s="32"/>
      <c r="AB12" s="33"/>
      <c r="AC12" s="31"/>
      <c r="AD12" s="31"/>
      <c r="AE12" s="32"/>
      <c r="AF12" s="33"/>
      <c r="AG12" s="31"/>
      <c r="AH12" s="31"/>
      <c r="AI12" s="32"/>
      <c r="AJ12" s="33"/>
      <c r="AK12" s="33"/>
      <c r="AL12" s="31"/>
      <c r="AM12" s="32"/>
      <c r="AO12" s="24"/>
      <c r="AP12" s="24"/>
      <c r="AQ12" s="24"/>
      <c r="AR12" s="25"/>
      <c r="AS12" s="25"/>
      <c r="AT12" s="36">
        <f t="shared" ca="1" si="6"/>
        <v>0</v>
      </c>
      <c r="AU12" s="36" t="e">
        <f ca="1">#REF!-$AT12</f>
        <v>#REF!</v>
      </c>
      <c r="AV12" s="36">
        <f t="shared" ca="1" si="7"/>
        <v>0</v>
      </c>
      <c r="AW12" s="36">
        <f t="shared" ca="1" si="2"/>
        <v>0</v>
      </c>
      <c r="AX12" s="36">
        <f t="shared" ca="1" si="3"/>
        <v>0</v>
      </c>
      <c r="AY12" s="36">
        <f t="shared" ca="1" si="4"/>
        <v>0</v>
      </c>
      <c r="AZ12" s="36">
        <f t="shared" ca="1" si="5"/>
        <v>0</v>
      </c>
    </row>
    <row r="13" spans="1:53" s="38" customFormat="1" ht="15.75" outlineLevel="1" x14ac:dyDescent="0.25">
      <c r="A13" s="163" t="s">
        <v>620</v>
      </c>
      <c r="B13" s="27" t="str">
        <f t="shared" si="8"/>
        <v>Organizational structure</v>
      </c>
      <c r="C13" s="119">
        <v>1</v>
      </c>
      <c r="D13" s="119" t="s">
        <v>396</v>
      </c>
      <c r="E13" s="105"/>
      <c r="F13" s="104"/>
      <c r="G13" s="104"/>
      <c r="H13" s="29">
        <f t="shared" si="11"/>
        <v>0</v>
      </c>
      <c r="I13" s="30">
        <f t="shared" si="12"/>
        <v>0</v>
      </c>
      <c r="J13" s="1"/>
      <c r="K13" s="2"/>
      <c r="L13" s="2"/>
      <c r="M13" s="1"/>
      <c r="N13" s="162"/>
      <c r="O13" s="150"/>
      <c r="P13" s="31"/>
      <c r="Q13" s="31"/>
      <c r="R13" s="31"/>
      <c r="S13" s="33"/>
      <c r="T13" s="31"/>
      <c r="U13" s="31"/>
      <c r="V13" s="32"/>
      <c r="W13" s="32"/>
      <c r="X13" s="33"/>
      <c r="Y13" s="31"/>
      <c r="Z13" s="31"/>
      <c r="AA13" s="32"/>
      <c r="AB13" s="33"/>
      <c r="AC13" s="31"/>
      <c r="AD13" s="31"/>
      <c r="AE13" s="32"/>
      <c r="AF13" s="33"/>
      <c r="AG13" s="31"/>
      <c r="AH13" s="31"/>
      <c r="AI13" s="32"/>
      <c r="AJ13" s="33"/>
      <c r="AK13" s="33"/>
      <c r="AL13" s="31"/>
      <c r="AM13" s="32"/>
      <c r="AO13" s="24"/>
      <c r="AP13" s="24"/>
      <c r="AQ13" s="24"/>
      <c r="AR13" s="25"/>
      <c r="AS13" s="25"/>
      <c r="AT13" s="36">
        <f t="shared" ca="1" si="6"/>
        <v>0</v>
      </c>
      <c r="AU13" s="36" t="e">
        <f ca="1">#REF!-$AT13</f>
        <v>#REF!</v>
      </c>
      <c r="AV13" s="36">
        <f t="shared" ca="1" si="7"/>
        <v>0</v>
      </c>
      <c r="AW13" s="36">
        <f t="shared" ca="1" si="2"/>
        <v>0</v>
      </c>
      <c r="AX13" s="36">
        <f t="shared" ca="1" si="3"/>
        <v>0</v>
      </c>
      <c r="AY13" s="36">
        <f t="shared" ca="1" si="4"/>
        <v>0</v>
      </c>
      <c r="AZ13" s="36">
        <f t="shared" ca="1" si="5"/>
        <v>0</v>
      </c>
    </row>
    <row r="14" spans="1:53" s="38" customFormat="1" ht="15.75" outlineLevel="1" x14ac:dyDescent="0.25">
      <c r="A14" s="163" t="s">
        <v>479</v>
      </c>
      <c r="B14" s="27" t="str">
        <f t="shared" si="8"/>
        <v>Read License</v>
      </c>
      <c r="C14" s="119">
        <v>5</v>
      </c>
      <c r="D14" s="119" t="s">
        <v>397</v>
      </c>
      <c r="E14" s="105"/>
      <c r="F14" s="104"/>
      <c r="G14" s="104"/>
      <c r="H14" s="29">
        <f t="shared" si="11"/>
        <v>0</v>
      </c>
      <c r="I14" s="30">
        <f t="shared" si="12"/>
        <v>0</v>
      </c>
      <c r="J14" s="1"/>
      <c r="K14" s="2"/>
      <c r="L14" s="2"/>
      <c r="M14" s="1"/>
      <c r="N14" s="162"/>
      <c r="O14" s="150"/>
      <c r="P14" s="31"/>
      <c r="Q14" s="31"/>
      <c r="R14" s="31"/>
      <c r="S14" s="33"/>
      <c r="T14" s="31"/>
      <c r="U14" s="31"/>
      <c r="V14" s="32"/>
      <c r="W14" s="32"/>
      <c r="X14" s="33"/>
      <c r="Y14" s="31"/>
      <c r="Z14" s="31"/>
      <c r="AA14" s="32"/>
      <c r="AB14" s="33"/>
      <c r="AC14" s="31"/>
      <c r="AD14" s="31"/>
      <c r="AE14" s="32"/>
      <c r="AF14" s="33"/>
      <c r="AG14" s="31"/>
      <c r="AH14" s="31"/>
      <c r="AI14" s="32"/>
      <c r="AJ14" s="33"/>
      <c r="AK14" s="33"/>
      <c r="AL14" s="31"/>
      <c r="AM14" s="32"/>
      <c r="AO14" s="24"/>
      <c r="AP14" s="24"/>
      <c r="AQ14" s="24"/>
      <c r="AR14" s="25"/>
      <c r="AS14" s="25"/>
      <c r="AT14" s="36">
        <f t="shared" ca="1" si="6"/>
        <v>0</v>
      </c>
      <c r="AU14" s="36" t="e">
        <f ca="1">#REF!-$AT14</f>
        <v>#REF!</v>
      </c>
      <c r="AV14" s="36">
        <f t="shared" ca="1" si="7"/>
        <v>0</v>
      </c>
      <c r="AW14" s="36">
        <f t="shared" ca="1" si="2"/>
        <v>0</v>
      </c>
      <c r="AX14" s="36">
        <f t="shared" ca="1" si="3"/>
        <v>0</v>
      </c>
      <c r="AY14" s="36">
        <f t="shared" ca="1" si="4"/>
        <v>0</v>
      </c>
      <c r="AZ14" s="36">
        <f t="shared" ca="1" si="5"/>
        <v>0</v>
      </c>
    </row>
    <row r="15" spans="1:53" s="38" customFormat="1" ht="15.75" outlineLevel="1" x14ac:dyDescent="0.25">
      <c r="A15" s="163" t="s">
        <v>487</v>
      </c>
      <c r="B15" s="27" t="str">
        <f t="shared" si="8"/>
        <v>Read/Write license</v>
      </c>
      <c r="C15" s="119">
        <v>2</v>
      </c>
      <c r="D15" s="119" t="s">
        <v>397</v>
      </c>
      <c r="E15" s="105"/>
      <c r="F15" s="104"/>
      <c r="G15" s="104"/>
      <c r="H15" s="29">
        <f t="shared" si="11"/>
        <v>0</v>
      </c>
      <c r="I15" s="30">
        <f t="shared" si="12"/>
        <v>0</v>
      </c>
      <c r="J15" s="1"/>
      <c r="K15" s="2"/>
      <c r="L15" s="2"/>
      <c r="M15" s="1"/>
      <c r="N15" s="162"/>
      <c r="O15" s="149"/>
      <c r="P15" s="15"/>
      <c r="Q15" s="37"/>
      <c r="R15" s="37"/>
      <c r="S15" s="17"/>
      <c r="T15" s="15"/>
      <c r="U15" s="15"/>
      <c r="V15" s="37"/>
      <c r="W15" s="37"/>
      <c r="X15" s="17"/>
      <c r="Y15" s="15"/>
      <c r="Z15" s="15"/>
      <c r="AA15" s="37"/>
      <c r="AB15" s="17"/>
      <c r="AC15" s="15"/>
      <c r="AD15" s="15"/>
      <c r="AE15" s="37"/>
      <c r="AF15" s="17"/>
      <c r="AG15" s="15"/>
      <c r="AH15" s="15"/>
      <c r="AI15" s="37"/>
      <c r="AJ15" s="33"/>
      <c r="AK15" s="33"/>
      <c r="AL15" s="31"/>
      <c r="AM15" s="32"/>
      <c r="AO15" s="24">
        <f>MIN(I15:AJ15)</f>
        <v>0</v>
      </c>
      <c r="AP15" s="24">
        <f>AVERAGE(I15:AJ15)</f>
        <v>0</v>
      </c>
      <c r="AQ15" s="24">
        <f>MAX(I15:AJ15)</f>
        <v>0</v>
      </c>
      <c r="AR15" s="25">
        <f>_xlfn.STDEV.P(I15:AJ15)</f>
        <v>0</v>
      </c>
      <c r="AS15" s="25"/>
      <c r="AT15" s="26">
        <f t="shared" ca="1" si="6"/>
        <v>0</v>
      </c>
      <c r="AU15" s="26" t="e">
        <f ca="1">#REF!-$AT15</f>
        <v>#REF!</v>
      </c>
      <c r="AV15" s="26">
        <f t="shared" ca="1" si="7"/>
        <v>0</v>
      </c>
      <c r="AW15" s="26">
        <f t="shared" ca="1" si="2"/>
        <v>0</v>
      </c>
      <c r="AX15" s="26">
        <f t="shared" ca="1" si="3"/>
        <v>0</v>
      </c>
      <c r="AY15" s="26">
        <f t="shared" ca="1" si="4"/>
        <v>0</v>
      </c>
      <c r="AZ15" s="26">
        <f t="shared" ca="1" si="5"/>
        <v>0</v>
      </c>
    </row>
    <row r="16" spans="1:53" s="38" customFormat="1" ht="15.75" outlineLevel="1" x14ac:dyDescent="0.25">
      <c r="A16" s="163" t="s">
        <v>622</v>
      </c>
      <c r="B16" s="27" t="str">
        <f t="shared" si="8"/>
        <v>Budget structure</v>
      </c>
      <c r="C16" s="119">
        <v>1</v>
      </c>
      <c r="D16" s="119" t="s">
        <v>396</v>
      </c>
      <c r="E16" s="105"/>
      <c r="F16" s="104"/>
      <c r="G16" s="104"/>
      <c r="H16" s="29">
        <f t="shared" si="11"/>
        <v>0</v>
      </c>
      <c r="I16" s="30">
        <f t="shared" si="12"/>
        <v>0</v>
      </c>
      <c r="J16" s="1"/>
      <c r="K16" s="2"/>
      <c r="L16" s="2"/>
      <c r="M16" s="1"/>
      <c r="N16" s="162"/>
      <c r="O16" s="150"/>
      <c r="P16" s="31"/>
      <c r="Q16" s="31"/>
      <c r="R16" s="31"/>
      <c r="S16" s="33"/>
      <c r="T16" s="31"/>
      <c r="U16" s="31"/>
      <c r="V16" s="32"/>
      <c r="W16" s="32"/>
      <c r="X16" s="33"/>
      <c r="Y16" s="31"/>
      <c r="Z16" s="31"/>
      <c r="AA16" s="32"/>
      <c r="AB16" s="33"/>
      <c r="AC16" s="31"/>
      <c r="AD16" s="31"/>
      <c r="AE16" s="32"/>
      <c r="AF16" s="33"/>
      <c r="AG16" s="31"/>
      <c r="AH16" s="31"/>
      <c r="AI16" s="32"/>
      <c r="AJ16" s="33"/>
      <c r="AK16" s="33"/>
      <c r="AL16" s="31"/>
      <c r="AM16" s="32"/>
      <c r="AO16" s="24"/>
      <c r="AP16" s="24"/>
      <c r="AQ16" s="24"/>
      <c r="AR16" s="25"/>
      <c r="AS16" s="25"/>
      <c r="AT16" s="36">
        <f t="shared" ca="1" si="6"/>
        <v>0</v>
      </c>
      <c r="AU16" s="36" t="e">
        <f ca="1">#REF!-$AT16</f>
        <v>#REF!</v>
      </c>
      <c r="AV16" s="36">
        <f t="shared" ca="1" si="7"/>
        <v>0</v>
      </c>
      <c r="AW16" s="36">
        <f t="shared" ca="1" si="2"/>
        <v>0</v>
      </c>
      <c r="AX16" s="36">
        <f t="shared" ca="1" si="3"/>
        <v>0</v>
      </c>
      <c r="AY16" s="36">
        <f t="shared" ca="1" si="4"/>
        <v>0</v>
      </c>
      <c r="AZ16" s="36">
        <f t="shared" ca="1" si="5"/>
        <v>0</v>
      </c>
    </row>
    <row r="17" spans="1:52" s="38" customFormat="1" ht="15.75" outlineLevel="1" x14ac:dyDescent="0.25">
      <c r="A17" s="163" t="s">
        <v>480</v>
      </c>
      <c r="B17" s="27" t="str">
        <f t="shared" si="8"/>
        <v>Read License</v>
      </c>
      <c r="C17" s="119">
        <v>5</v>
      </c>
      <c r="D17" s="119" t="s">
        <v>397</v>
      </c>
      <c r="E17" s="105"/>
      <c r="F17" s="104"/>
      <c r="G17" s="104"/>
      <c r="H17" s="29">
        <f t="shared" si="11"/>
        <v>0</v>
      </c>
      <c r="I17" s="30">
        <f t="shared" si="12"/>
        <v>0</v>
      </c>
      <c r="J17" s="1"/>
      <c r="K17" s="2"/>
      <c r="L17" s="2"/>
      <c r="M17" s="1"/>
      <c r="N17" s="162"/>
      <c r="O17" s="150"/>
      <c r="P17" s="31"/>
      <c r="Q17" s="31"/>
      <c r="R17" s="31"/>
      <c r="S17" s="33"/>
      <c r="T17" s="31"/>
      <c r="U17" s="31"/>
      <c r="V17" s="32"/>
      <c r="W17" s="32"/>
      <c r="X17" s="33"/>
      <c r="Y17" s="31"/>
      <c r="Z17" s="31"/>
      <c r="AA17" s="32"/>
      <c r="AB17" s="33"/>
      <c r="AC17" s="31"/>
      <c r="AD17" s="31"/>
      <c r="AE17" s="32"/>
      <c r="AF17" s="33"/>
      <c r="AG17" s="31"/>
      <c r="AH17" s="31"/>
      <c r="AI17" s="32"/>
      <c r="AJ17" s="33"/>
      <c r="AK17" s="33"/>
      <c r="AL17" s="31"/>
      <c r="AM17" s="32"/>
      <c r="AO17" s="24"/>
      <c r="AP17" s="24"/>
      <c r="AQ17" s="24"/>
      <c r="AR17" s="25"/>
      <c r="AS17" s="25"/>
      <c r="AT17" s="36">
        <f t="shared" ca="1" si="6"/>
        <v>0</v>
      </c>
      <c r="AU17" s="36" t="e">
        <f ca="1">#REF!-$AT17</f>
        <v>#REF!</v>
      </c>
      <c r="AV17" s="36">
        <f t="shared" ca="1" si="7"/>
        <v>0</v>
      </c>
      <c r="AW17" s="36">
        <f t="shared" ca="1" si="2"/>
        <v>0</v>
      </c>
      <c r="AX17" s="36">
        <f t="shared" ca="1" si="3"/>
        <v>0</v>
      </c>
      <c r="AY17" s="36">
        <f t="shared" ca="1" si="4"/>
        <v>0</v>
      </c>
      <c r="AZ17" s="36">
        <f t="shared" ca="1" si="5"/>
        <v>0</v>
      </c>
    </row>
    <row r="18" spans="1:52" s="38" customFormat="1" ht="15.75" outlineLevel="1" x14ac:dyDescent="0.25">
      <c r="A18" s="163" t="s">
        <v>488</v>
      </c>
      <c r="B18" s="27" t="str">
        <f t="shared" si="8"/>
        <v>Read/Write license</v>
      </c>
      <c r="C18" s="119">
        <v>10</v>
      </c>
      <c r="D18" s="119" t="s">
        <v>397</v>
      </c>
      <c r="E18" s="105"/>
      <c r="F18" s="104"/>
      <c r="G18" s="104"/>
      <c r="H18" s="29">
        <f t="shared" si="11"/>
        <v>0</v>
      </c>
      <c r="I18" s="30">
        <f t="shared" si="12"/>
        <v>0</v>
      </c>
      <c r="J18" s="1"/>
      <c r="K18" s="2"/>
      <c r="L18" s="2"/>
      <c r="M18" s="1"/>
      <c r="N18" s="162"/>
      <c r="O18" s="150"/>
      <c r="P18" s="31"/>
      <c r="Q18" s="31"/>
      <c r="R18" s="31"/>
      <c r="S18" s="33"/>
      <c r="T18" s="31"/>
      <c r="U18" s="31"/>
      <c r="V18" s="32"/>
      <c r="W18" s="32"/>
      <c r="X18" s="33"/>
      <c r="Y18" s="31"/>
      <c r="Z18" s="31"/>
      <c r="AA18" s="32"/>
      <c r="AB18" s="33"/>
      <c r="AC18" s="31"/>
      <c r="AD18" s="31"/>
      <c r="AE18" s="32"/>
      <c r="AF18" s="33"/>
      <c r="AG18" s="31"/>
      <c r="AH18" s="31"/>
      <c r="AI18" s="32"/>
      <c r="AJ18" s="33"/>
      <c r="AK18" s="33"/>
      <c r="AL18" s="31"/>
      <c r="AM18" s="32"/>
      <c r="AO18" s="24"/>
      <c r="AP18" s="24"/>
      <c r="AQ18" s="24"/>
      <c r="AR18" s="25"/>
      <c r="AS18" s="25"/>
      <c r="AT18" s="36">
        <f t="shared" ca="1" si="6"/>
        <v>0</v>
      </c>
      <c r="AU18" s="36" t="e">
        <f ca="1">#REF!-$AT18</f>
        <v>#REF!</v>
      </c>
      <c r="AV18" s="36">
        <f t="shared" ca="1" si="7"/>
        <v>0</v>
      </c>
      <c r="AW18" s="36">
        <f t="shared" ca="1" si="2"/>
        <v>0</v>
      </c>
      <c r="AX18" s="36">
        <f t="shared" ca="1" si="3"/>
        <v>0</v>
      </c>
      <c r="AY18" s="36">
        <f t="shared" ca="1" si="4"/>
        <v>0</v>
      </c>
      <c r="AZ18" s="36">
        <f t="shared" ca="1" si="5"/>
        <v>0</v>
      </c>
    </row>
    <row r="19" spans="1:52" s="38" customFormat="1" ht="15.75" outlineLevel="1" x14ac:dyDescent="0.25">
      <c r="A19" s="163" t="s">
        <v>629</v>
      </c>
      <c r="B19" s="27" t="str">
        <f t="shared" si="8"/>
        <v>Area information</v>
      </c>
      <c r="C19" s="119">
        <v>1</v>
      </c>
      <c r="D19" s="119" t="s">
        <v>396</v>
      </c>
      <c r="E19" s="105"/>
      <c r="F19" s="104"/>
      <c r="G19" s="104"/>
      <c r="H19" s="29">
        <f t="shared" si="11"/>
        <v>0</v>
      </c>
      <c r="I19" s="30">
        <f t="shared" si="12"/>
        <v>0</v>
      </c>
      <c r="J19" s="1"/>
      <c r="K19" s="2"/>
      <c r="L19" s="2"/>
      <c r="M19" s="1"/>
      <c r="N19" s="162"/>
      <c r="O19" s="150"/>
      <c r="P19" s="31"/>
      <c r="Q19" s="31"/>
      <c r="R19" s="31"/>
      <c r="S19" s="33"/>
      <c r="T19" s="31"/>
      <c r="U19" s="31"/>
      <c r="V19" s="32"/>
      <c r="W19" s="32"/>
      <c r="X19" s="33"/>
      <c r="Y19" s="31"/>
      <c r="Z19" s="31"/>
      <c r="AA19" s="32"/>
      <c r="AB19" s="33"/>
      <c r="AC19" s="31"/>
      <c r="AD19" s="31"/>
      <c r="AE19" s="32"/>
      <c r="AF19" s="33"/>
      <c r="AG19" s="31"/>
      <c r="AH19" s="31"/>
      <c r="AI19" s="32"/>
      <c r="AJ19" s="33"/>
      <c r="AK19" s="33"/>
      <c r="AL19" s="31"/>
      <c r="AM19" s="32"/>
      <c r="AO19" s="24"/>
      <c r="AP19" s="24"/>
      <c r="AQ19" s="24"/>
      <c r="AR19" s="25"/>
      <c r="AS19" s="25"/>
      <c r="AT19" s="36">
        <f t="shared" ca="1" si="6"/>
        <v>0</v>
      </c>
      <c r="AU19" s="36" t="e">
        <f ca="1">#REF!-$AT19</f>
        <v>#REF!</v>
      </c>
      <c r="AV19" s="36">
        <f t="shared" ca="1" si="7"/>
        <v>0</v>
      </c>
      <c r="AW19" s="36">
        <f t="shared" ca="1" si="2"/>
        <v>0</v>
      </c>
      <c r="AX19" s="36">
        <f t="shared" ca="1" si="3"/>
        <v>0</v>
      </c>
      <c r="AY19" s="36">
        <f t="shared" ca="1" si="4"/>
        <v>0</v>
      </c>
      <c r="AZ19" s="36">
        <f t="shared" ca="1" si="5"/>
        <v>0</v>
      </c>
    </row>
    <row r="20" spans="1:52" s="38" customFormat="1" ht="15.75" outlineLevel="1" x14ac:dyDescent="0.25">
      <c r="A20" s="163" t="s">
        <v>481</v>
      </c>
      <c r="B20" s="27" t="str">
        <f t="shared" si="8"/>
        <v>Read License</v>
      </c>
      <c r="C20" s="119">
        <v>5</v>
      </c>
      <c r="D20" s="119" t="s">
        <v>397</v>
      </c>
      <c r="E20" s="105"/>
      <c r="F20" s="104"/>
      <c r="G20" s="104"/>
      <c r="H20" s="29">
        <f t="shared" si="11"/>
        <v>0</v>
      </c>
      <c r="I20" s="30">
        <f t="shared" si="12"/>
        <v>0</v>
      </c>
      <c r="J20" s="1"/>
      <c r="K20" s="2"/>
      <c r="L20" s="2"/>
      <c r="M20" s="1"/>
      <c r="N20" s="162"/>
      <c r="O20" s="149"/>
      <c r="P20" s="15"/>
      <c r="Q20" s="37"/>
      <c r="R20" s="37"/>
      <c r="S20" s="17"/>
      <c r="T20" s="15"/>
      <c r="U20" s="15"/>
      <c r="V20" s="37"/>
      <c r="W20" s="37"/>
      <c r="X20" s="17"/>
      <c r="Y20" s="15"/>
      <c r="Z20" s="15"/>
      <c r="AA20" s="37"/>
      <c r="AB20" s="17"/>
      <c r="AC20" s="15"/>
      <c r="AD20" s="15"/>
      <c r="AE20" s="37"/>
      <c r="AF20" s="17"/>
      <c r="AG20" s="15"/>
      <c r="AH20" s="15"/>
      <c r="AI20" s="37"/>
      <c r="AJ20" s="33"/>
      <c r="AK20" s="33"/>
      <c r="AL20" s="31"/>
      <c r="AM20" s="32"/>
      <c r="AO20" s="24">
        <f>MIN(I20:AJ20)</f>
        <v>0</v>
      </c>
      <c r="AP20" s="24">
        <f>AVERAGE(I20:AJ20)</f>
        <v>0</v>
      </c>
      <c r="AQ20" s="24">
        <f>MAX(I20:AJ20)</f>
        <v>0</v>
      </c>
      <c r="AR20" s="25">
        <f>_xlfn.STDEV.P(I20:AJ20)</f>
        <v>0</v>
      </c>
      <c r="AS20" s="25"/>
      <c r="AT20" s="26">
        <f t="shared" ca="1" si="6"/>
        <v>0</v>
      </c>
      <c r="AU20" s="26" t="e">
        <f ca="1">#REF!-$AT20</f>
        <v>#REF!</v>
      </c>
      <c r="AV20" s="26">
        <f t="shared" ca="1" si="7"/>
        <v>0</v>
      </c>
      <c r="AW20" s="26">
        <f t="shared" ca="1" si="2"/>
        <v>0</v>
      </c>
      <c r="AX20" s="26">
        <f t="shared" ca="1" si="3"/>
        <v>0</v>
      </c>
      <c r="AY20" s="26">
        <f t="shared" ca="1" si="4"/>
        <v>0</v>
      </c>
      <c r="AZ20" s="26">
        <f t="shared" ca="1" si="5"/>
        <v>0</v>
      </c>
    </row>
    <row r="21" spans="1:52" s="38" customFormat="1" ht="15.75" customHeight="1" outlineLevel="1" x14ac:dyDescent="0.25">
      <c r="A21" s="163" t="s">
        <v>489</v>
      </c>
      <c r="B21" s="27" t="str">
        <f t="shared" si="8"/>
        <v>Read/Write license</v>
      </c>
      <c r="C21" s="119">
        <v>30</v>
      </c>
      <c r="D21" s="134" t="s">
        <v>397</v>
      </c>
      <c r="E21" s="105"/>
      <c r="F21" s="104"/>
      <c r="G21" s="104"/>
      <c r="H21" s="29">
        <f t="shared" si="11"/>
        <v>0</v>
      </c>
      <c r="I21" s="30">
        <f t="shared" si="12"/>
        <v>0</v>
      </c>
      <c r="J21" s="1"/>
      <c r="K21" s="2"/>
      <c r="L21" s="2"/>
      <c r="M21" s="1"/>
      <c r="N21" s="162"/>
      <c r="O21" s="150"/>
      <c r="P21" s="31"/>
      <c r="Q21" s="31"/>
      <c r="R21" s="31"/>
      <c r="S21" s="33"/>
      <c r="T21" s="31"/>
      <c r="U21" s="31"/>
      <c r="V21" s="32"/>
      <c r="W21" s="32"/>
      <c r="X21" s="33"/>
      <c r="Y21" s="31"/>
      <c r="Z21" s="31"/>
      <c r="AA21" s="32"/>
      <c r="AB21" s="33"/>
      <c r="AC21" s="31"/>
      <c r="AD21" s="31"/>
      <c r="AE21" s="32"/>
      <c r="AF21" s="33"/>
      <c r="AG21" s="31"/>
      <c r="AH21" s="31"/>
      <c r="AI21" s="32"/>
      <c r="AJ21" s="33"/>
      <c r="AK21" s="33"/>
      <c r="AL21" s="31"/>
      <c r="AM21" s="32"/>
      <c r="AO21" s="24"/>
      <c r="AP21" s="24"/>
      <c r="AQ21" s="24"/>
      <c r="AR21" s="25"/>
      <c r="AS21" s="25"/>
      <c r="AT21" s="36">
        <f t="shared" ca="1" si="6"/>
        <v>0</v>
      </c>
      <c r="AU21" s="36" t="e">
        <f ca="1">#REF!-$AT21</f>
        <v>#REF!</v>
      </c>
      <c r="AV21" s="36">
        <f t="shared" ca="1" si="7"/>
        <v>0</v>
      </c>
      <c r="AW21" s="36">
        <f t="shared" ca="1" si="2"/>
        <v>0</v>
      </c>
      <c r="AX21" s="36">
        <f t="shared" ca="1" si="3"/>
        <v>0</v>
      </c>
      <c r="AY21" s="36">
        <f t="shared" ca="1" si="4"/>
        <v>0</v>
      </c>
      <c r="AZ21" s="36">
        <f t="shared" ca="1" si="5"/>
        <v>0</v>
      </c>
    </row>
    <row r="22" spans="1:52" s="38" customFormat="1" ht="15.75" customHeight="1" outlineLevel="1" x14ac:dyDescent="0.25">
      <c r="A22" s="163" t="s">
        <v>644</v>
      </c>
      <c r="B22" s="27" t="str">
        <f t="shared" si="8"/>
        <v>Equipment management</v>
      </c>
      <c r="C22" s="119">
        <v>1</v>
      </c>
      <c r="D22" s="119" t="s">
        <v>396</v>
      </c>
      <c r="E22" s="105"/>
      <c r="F22" s="104"/>
      <c r="G22" s="104"/>
      <c r="H22" s="29">
        <f t="shared" si="11"/>
        <v>0</v>
      </c>
      <c r="I22" s="30">
        <f t="shared" si="12"/>
        <v>0</v>
      </c>
      <c r="J22" s="1"/>
      <c r="K22" s="2"/>
      <c r="L22" s="2"/>
      <c r="M22" s="1"/>
      <c r="N22" s="162"/>
      <c r="O22" s="150"/>
      <c r="P22" s="31"/>
      <c r="Q22" s="31"/>
      <c r="R22" s="31"/>
      <c r="S22" s="33"/>
      <c r="T22" s="31"/>
      <c r="U22" s="31"/>
      <c r="V22" s="32"/>
      <c r="W22" s="32"/>
      <c r="X22" s="33"/>
      <c r="Y22" s="31"/>
      <c r="Z22" s="31"/>
      <c r="AA22" s="32"/>
      <c r="AB22" s="33"/>
      <c r="AC22" s="31"/>
      <c r="AD22" s="31"/>
      <c r="AE22" s="32"/>
      <c r="AF22" s="33"/>
      <c r="AG22" s="31"/>
      <c r="AH22" s="31"/>
      <c r="AI22" s="32"/>
      <c r="AJ22" s="33"/>
      <c r="AK22" s="33"/>
      <c r="AL22" s="31"/>
      <c r="AM22" s="32"/>
      <c r="AO22" s="24"/>
      <c r="AP22" s="24"/>
      <c r="AQ22" s="24"/>
      <c r="AR22" s="25"/>
      <c r="AS22" s="25"/>
      <c r="AT22" s="36">
        <f t="shared" ca="1" si="6"/>
        <v>0</v>
      </c>
      <c r="AU22" s="36" t="e">
        <f ca="1">#REF!-$AT22</f>
        <v>#REF!</v>
      </c>
      <c r="AV22" s="36">
        <f t="shared" ca="1" si="7"/>
        <v>0</v>
      </c>
      <c r="AW22" s="36">
        <f t="shared" ca="1" si="2"/>
        <v>0</v>
      </c>
      <c r="AX22" s="36">
        <f t="shared" ca="1" si="3"/>
        <v>0</v>
      </c>
      <c r="AY22" s="36">
        <f t="shared" ca="1" si="4"/>
        <v>0</v>
      </c>
      <c r="AZ22" s="36">
        <f t="shared" ca="1" si="5"/>
        <v>0</v>
      </c>
    </row>
    <row r="23" spans="1:52" s="38" customFormat="1" ht="15.75" customHeight="1" outlineLevel="1" x14ac:dyDescent="0.25">
      <c r="A23" s="163" t="s">
        <v>482</v>
      </c>
      <c r="B23" s="27" t="str">
        <f t="shared" si="8"/>
        <v>Read License</v>
      </c>
      <c r="C23" s="119">
        <v>20</v>
      </c>
      <c r="D23" s="119" t="s">
        <v>397</v>
      </c>
      <c r="E23" s="105"/>
      <c r="F23" s="104"/>
      <c r="G23" s="104"/>
      <c r="H23" s="29">
        <f t="shared" si="11"/>
        <v>0</v>
      </c>
      <c r="I23" s="30">
        <f t="shared" si="12"/>
        <v>0</v>
      </c>
      <c r="J23" s="1"/>
      <c r="K23" s="2"/>
      <c r="L23" s="2"/>
      <c r="M23" s="1"/>
      <c r="N23" s="162"/>
      <c r="O23" s="150"/>
      <c r="P23" s="31"/>
      <c r="Q23" s="31"/>
      <c r="R23" s="31"/>
      <c r="S23" s="33"/>
      <c r="T23" s="31"/>
      <c r="U23" s="31"/>
      <c r="V23" s="32"/>
      <c r="W23" s="32"/>
      <c r="X23" s="33"/>
      <c r="Y23" s="31"/>
      <c r="Z23" s="31"/>
      <c r="AA23" s="32"/>
      <c r="AB23" s="33"/>
      <c r="AC23" s="31"/>
      <c r="AD23" s="31"/>
      <c r="AE23" s="32"/>
      <c r="AF23" s="33"/>
      <c r="AG23" s="31"/>
      <c r="AH23" s="31"/>
      <c r="AI23" s="32"/>
      <c r="AJ23" s="33"/>
      <c r="AK23" s="33"/>
      <c r="AL23" s="31"/>
      <c r="AM23" s="32"/>
      <c r="AO23" s="24"/>
      <c r="AP23" s="24"/>
      <c r="AQ23" s="24"/>
      <c r="AR23" s="25"/>
      <c r="AS23" s="25"/>
      <c r="AT23" s="36">
        <f t="shared" ca="1" si="6"/>
        <v>0</v>
      </c>
      <c r="AU23" s="36" t="e">
        <f ca="1">#REF!-$AT23</f>
        <v>#REF!</v>
      </c>
      <c r="AV23" s="36">
        <f t="shared" ca="1" si="7"/>
        <v>0</v>
      </c>
      <c r="AW23" s="36">
        <f t="shared" ca="1" si="2"/>
        <v>0</v>
      </c>
      <c r="AX23" s="36">
        <f t="shared" ca="1" si="3"/>
        <v>0</v>
      </c>
      <c r="AY23" s="36">
        <f t="shared" ca="1" si="4"/>
        <v>0</v>
      </c>
      <c r="AZ23" s="36">
        <f t="shared" ca="1" si="5"/>
        <v>0</v>
      </c>
    </row>
    <row r="24" spans="1:52" s="38" customFormat="1" ht="15.75" customHeight="1" outlineLevel="1" x14ac:dyDescent="0.25">
      <c r="A24" s="163" t="s">
        <v>490</v>
      </c>
      <c r="B24" s="27" t="str">
        <f t="shared" si="8"/>
        <v>Read/Write license</v>
      </c>
      <c r="C24" s="119">
        <v>5</v>
      </c>
      <c r="D24" s="119" t="s">
        <v>397</v>
      </c>
      <c r="E24" s="105"/>
      <c r="F24" s="104"/>
      <c r="G24" s="104"/>
      <c r="H24" s="29">
        <f t="shared" si="11"/>
        <v>0</v>
      </c>
      <c r="I24" s="30">
        <f t="shared" si="12"/>
        <v>0</v>
      </c>
      <c r="J24" s="1"/>
      <c r="K24" s="2"/>
      <c r="L24" s="2"/>
      <c r="M24" s="1"/>
      <c r="N24" s="162"/>
      <c r="O24" s="150"/>
      <c r="P24" s="31"/>
      <c r="Q24" s="31"/>
      <c r="R24" s="31"/>
      <c r="S24" s="33"/>
      <c r="T24" s="31"/>
      <c r="U24" s="31"/>
      <c r="V24" s="32"/>
      <c r="W24" s="32"/>
      <c r="X24" s="33"/>
      <c r="Y24" s="31"/>
      <c r="Z24" s="31"/>
      <c r="AA24" s="32"/>
      <c r="AB24" s="33"/>
      <c r="AC24" s="31"/>
      <c r="AD24" s="31"/>
      <c r="AE24" s="32"/>
      <c r="AF24" s="33"/>
      <c r="AG24" s="31"/>
      <c r="AH24" s="31"/>
      <c r="AI24" s="32"/>
      <c r="AJ24" s="33"/>
      <c r="AK24" s="33"/>
      <c r="AL24" s="31"/>
      <c r="AM24" s="32"/>
      <c r="AO24" s="24"/>
      <c r="AP24" s="24"/>
      <c r="AQ24" s="24"/>
      <c r="AR24" s="25"/>
      <c r="AS24" s="25"/>
      <c r="AT24" s="36">
        <f t="shared" ca="1" si="6"/>
        <v>0</v>
      </c>
      <c r="AU24" s="36" t="e">
        <f ca="1">#REF!-$AT24</f>
        <v>#REF!</v>
      </c>
      <c r="AV24" s="36">
        <f t="shared" ca="1" si="7"/>
        <v>0</v>
      </c>
      <c r="AW24" s="36">
        <f t="shared" ca="1" si="2"/>
        <v>0</v>
      </c>
      <c r="AX24" s="36">
        <f t="shared" ca="1" si="3"/>
        <v>0</v>
      </c>
      <c r="AY24" s="36">
        <f t="shared" ca="1" si="4"/>
        <v>0</v>
      </c>
      <c r="AZ24" s="36">
        <f t="shared" ca="1" si="5"/>
        <v>0</v>
      </c>
    </row>
    <row r="25" spans="1:52" s="38" customFormat="1" ht="15.75" outlineLevel="1" x14ac:dyDescent="0.25">
      <c r="A25" s="163" t="s">
        <v>663</v>
      </c>
      <c r="B25" s="27" t="str">
        <f t="shared" si="8"/>
        <v>Vendor information</v>
      </c>
      <c r="C25" s="119">
        <v>1</v>
      </c>
      <c r="D25" s="119" t="s">
        <v>396</v>
      </c>
      <c r="E25" s="105"/>
      <c r="F25" s="104"/>
      <c r="G25" s="104"/>
      <c r="H25" s="29">
        <f t="shared" si="11"/>
        <v>0</v>
      </c>
      <c r="I25" s="30">
        <f t="shared" si="12"/>
        <v>0</v>
      </c>
      <c r="J25" s="1"/>
      <c r="K25" s="2"/>
      <c r="L25" s="2"/>
      <c r="M25" s="1"/>
      <c r="N25" s="162"/>
      <c r="O25" s="151"/>
      <c r="P25" s="39"/>
      <c r="Q25" s="40"/>
      <c r="R25" s="40"/>
      <c r="S25" s="17"/>
      <c r="T25" s="39"/>
      <c r="U25" s="39"/>
      <c r="V25" s="40"/>
      <c r="W25" s="40"/>
      <c r="X25" s="17"/>
      <c r="Y25" s="39"/>
      <c r="Z25" s="39"/>
      <c r="AA25" s="40"/>
      <c r="AB25" s="17"/>
      <c r="AC25" s="39"/>
      <c r="AD25" s="39"/>
      <c r="AE25" s="40"/>
      <c r="AF25" s="17"/>
      <c r="AG25" s="39"/>
      <c r="AH25" s="39"/>
      <c r="AI25" s="40"/>
      <c r="AJ25" s="33"/>
      <c r="AK25" s="33"/>
      <c r="AL25" s="31"/>
      <c r="AM25" s="32"/>
      <c r="AO25" s="24">
        <f>MIN(I25:AJ25)</f>
        <v>0</v>
      </c>
      <c r="AP25" s="24">
        <f>AVERAGE(I25:AJ25)</f>
        <v>0</v>
      </c>
      <c r="AQ25" s="24">
        <f>MAX(I25:AJ25)</f>
        <v>0</v>
      </c>
      <c r="AR25" s="25">
        <f>_xlfn.STDEV.P(I25:AJ25)</f>
        <v>0</v>
      </c>
      <c r="AS25" s="25"/>
      <c r="AT25" s="26">
        <f t="shared" ca="1" si="6"/>
        <v>0</v>
      </c>
      <c r="AU25" s="26" t="e">
        <f ca="1">#REF!-$AT25</f>
        <v>#REF!</v>
      </c>
      <c r="AV25" s="26">
        <f t="shared" ca="1" si="7"/>
        <v>0</v>
      </c>
      <c r="AW25" s="26">
        <f t="shared" ca="1" si="2"/>
        <v>0</v>
      </c>
      <c r="AX25" s="26">
        <f t="shared" ca="1" si="3"/>
        <v>0</v>
      </c>
      <c r="AY25" s="26">
        <f t="shared" ca="1" si="4"/>
        <v>0</v>
      </c>
      <c r="AZ25" s="26">
        <f t="shared" ca="1" si="5"/>
        <v>0</v>
      </c>
    </row>
    <row r="26" spans="1:52" s="38" customFormat="1" ht="15.75" customHeight="1" outlineLevel="1" x14ac:dyDescent="0.25">
      <c r="A26" s="163" t="s">
        <v>483</v>
      </c>
      <c r="B26" s="27" t="str">
        <f t="shared" si="8"/>
        <v>Read License</v>
      </c>
      <c r="C26" s="119">
        <v>10</v>
      </c>
      <c r="D26" s="119" t="s">
        <v>397</v>
      </c>
      <c r="E26" s="105"/>
      <c r="F26" s="104"/>
      <c r="G26" s="104"/>
      <c r="H26" s="29">
        <f t="shared" si="11"/>
        <v>0</v>
      </c>
      <c r="I26" s="30">
        <f t="shared" si="12"/>
        <v>0</v>
      </c>
      <c r="J26" s="1"/>
      <c r="K26" s="2"/>
      <c r="L26" s="2"/>
      <c r="M26" s="1"/>
      <c r="N26" s="162"/>
      <c r="O26" s="152"/>
      <c r="P26" s="31"/>
      <c r="Q26" s="32"/>
      <c r="R26" s="32"/>
      <c r="S26" s="33"/>
      <c r="T26" s="28"/>
      <c r="U26" s="31"/>
      <c r="V26" s="32"/>
      <c r="W26" s="32"/>
      <c r="X26" s="33"/>
      <c r="Y26" s="31"/>
      <c r="Z26" s="31"/>
      <c r="AA26" s="32"/>
      <c r="AB26" s="33"/>
      <c r="AC26" s="31"/>
      <c r="AD26" s="31"/>
      <c r="AE26" s="32"/>
      <c r="AF26" s="33"/>
      <c r="AG26" s="31"/>
      <c r="AH26" s="31"/>
      <c r="AI26" s="32"/>
      <c r="AJ26" s="33"/>
      <c r="AK26" s="33"/>
      <c r="AL26" s="31"/>
      <c r="AM26" s="32"/>
      <c r="AO26" s="24"/>
      <c r="AP26" s="24"/>
      <c r="AQ26" s="24"/>
      <c r="AR26" s="25"/>
      <c r="AS26" s="25"/>
      <c r="AT26" s="36">
        <f t="shared" ca="1" si="6"/>
        <v>0</v>
      </c>
      <c r="AU26" s="36" t="e">
        <f ca="1">#REF!-$AT26</f>
        <v>#REF!</v>
      </c>
      <c r="AV26" s="36">
        <f t="shared" ca="1" si="7"/>
        <v>0</v>
      </c>
      <c r="AW26" s="36">
        <f t="shared" ca="1" si="2"/>
        <v>0</v>
      </c>
      <c r="AX26" s="36">
        <f t="shared" ca="1" si="3"/>
        <v>0</v>
      </c>
      <c r="AY26" s="36">
        <f t="shared" ca="1" si="4"/>
        <v>0</v>
      </c>
      <c r="AZ26" s="36">
        <f t="shared" ca="1" si="5"/>
        <v>0</v>
      </c>
    </row>
    <row r="27" spans="1:52" s="38" customFormat="1" ht="15.75" customHeight="1" outlineLevel="1" x14ac:dyDescent="0.25">
      <c r="A27" s="163" t="s">
        <v>491</v>
      </c>
      <c r="B27" s="27" t="str">
        <f t="shared" si="8"/>
        <v>Read/Write license</v>
      </c>
      <c r="C27" s="119">
        <v>5</v>
      </c>
      <c r="D27" s="119" t="s">
        <v>397</v>
      </c>
      <c r="E27" s="105"/>
      <c r="F27" s="104"/>
      <c r="G27" s="104"/>
      <c r="H27" s="29">
        <f t="shared" si="11"/>
        <v>0</v>
      </c>
      <c r="I27" s="30">
        <f t="shared" si="12"/>
        <v>0</v>
      </c>
      <c r="J27" s="1"/>
      <c r="K27" s="2"/>
      <c r="L27" s="2"/>
      <c r="M27" s="1"/>
      <c r="N27" s="162"/>
      <c r="O27" s="152"/>
      <c r="P27" s="41"/>
      <c r="Q27" s="32"/>
      <c r="R27" s="32"/>
      <c r="S27" s="33"/>
      <c r="T27" s="28"/>
      <c r="U27" s="31"/>
      <c r="V27" s="32"/>
      <c r="W27" s="32"/>
      <c r="X27" s="33"/>
      <c r="Y27" s="31"/>
      <c r="Z27" s="31"/>
      <c r="AA27" s="32"/>
      <c r="AB27" s="33"/>
      <c r="AC27" s="31"/>
      <c r="AD27" s="31"/>
      <c r="AE27" s="32"/>
      <c r="AF27" s="33"/>
      <c r="AG27" s="31"/>
      <c r="AH27" s="31"/>
      <c r="AI27" s="32"/>
      <c r="AJ27" s="33"/>
      <c r="AK27" s="33"/>
      <c r="AL27" s="31"/>
      <c r="AM27" s="32"/>
      <c r="AO27" s="24"/>
      <c r="AP27" s="24"/>
      <c r="AQ27" s="24"/>
      <c r="AR27" s="25"/>
      <c r="AS27" s="25"/>
      <c r="AT27" s="36">
        <f t="shared" ca="1" si="6"/>
        <v>0</v>
      </c>
      <c r="AU27" s="36" t="e">
        <f ca="1">#REF!-$AT27</f>
        <v>#REF!</v>
      </c>
      <c r="AV27" s="36">
        <f t="shared" ca="1" si="7"/>
        <v>0</v>
      </c>
      <c r="AW27" s="36">
        <f t="shared" ca="1" si="2"/>
        <v>0</v>
      </c>
      <c r="AX27" s="36">
        <f t="shared" ca="1" si="3"/>
        <v>0</v>
      </c>
      <c r="AY27" s="36">
        <f t="shared" ca="1" si="4"/>
        <v>0</v>
      </c>
      <c r="AZ27" s="36">
        <f t="shared" ca="1" si="5"/>
        <v>0</v>
      </c>
    </row>
    <row r="28" spans="1:52" s="38" customFormat="1" ht="15.75" customHeight="1" outlineLevel="1" x14ac:dyDescent="0.25">
      <c r="A28" s="163" t="s">
        <v>668</v>
      </c>
      <c r="B28" s="27" t="str">
        <f t="shared" si="8"/>
        <v>Contract management</v>
      </c>
      <c r="C28" s="119">
        <v>1</v>
      </c>
      <c r="D28" s="119" t="s">
        <v>397</v>
      </c>
      <c r="E28" s="105"/>
      <c r="F28" s="104"/>
      <c r="G28" s="104"/>
      <c r="H28" s="29">
        <f t="shared" si="11"/>
        <v>0</v>
      </c>
      <c r="I28" s="30">
        <f t="shared" si="12"/>
        <v>0</v>
      </c>
      <c r="J28" s="1"/>
      <c r="K28" s="2"/>
      <c r="L28" s="2"/>
      <c r="M28" s="1"/>
      <c r="N28" s="162"/>
      <c r="O28" s="152"/>
      <c r="P28" s="41"/>
      <c r="Q28" s="32"/>
      <c r="R28" s="32"/>
      <c r="S28" s="33"/>
      <c r="T28" s="28"/>
      <c r="U28" s="31"/>
      <c r="V28" s="32"/>
      <c r="W28" s="32"/>
      <c r="X28" s="33"/>
      <c r="Y28" s="31"/>
      <c r="Z28" s="31"/>
      <c r="AA28" s="32"/>
      <c r="AB28" s="33"/>
      <c r="AC28" s="31"/>
      <c r="AD28" s="31"/>
      <c r="AE28" s="32"/>
      <c r="AF28" s="33"/>
      <c r="AG28" s="31"/>
      <c r="AH28" s="31"/>
      <c r="AI28" s="32"/>
      <c r="AJ28" s="33"/>
      <c r="AK28" s="33"/>
      <c r="AL28" s="31"/>
      <c r="AM28" s="32"/>
      <c r="AO28" s="24"/>
      <c r="AP28" s="24"/>
      <c r="AQ28" s="24"/>
      <c r="AR28" s="25"/>
      <c r="AS28" s="25"/>
      <c r="AT28" s="36">
        <f t="shared" ca="1" si="6"/>
        <v>0</v>
      </c>
      <c r="AU28" s="36" t="e">
        <f ca="1">#REF!-$AT28</f>
        <v>#REF!</v>
      </c>
      <c r="AV28" s="36">
        <f t="shared" ca="1" si="7"/>
        <v>0</v>
      </c>
      <c r="AW28" s="36">
        <f t="shared" ca="1" si="2"/>
        <v>0</v>
      </c>
      <c r="AX28" s="36">
        <f t="shared" ca="1" si="3"/>
        <v>0</v>
      </c>
      <c r="AY28" s="36">
        <f t="shared" ca="1" si="4"/>
        <v>0</v>
      </c>
      <c r="AZ28" s="36">
        <f t="shared" ca="1" si="5"/>
        <v>0</v>
      </c>
    </row>
    <row r="29" spans="1:52" s="38" customFormat="1" ht="15.75" customHeight="1" outlineLevel="1" x14ac:dyDescent="0.25">
      <c r="A29" s="163" t="s">
        <v>484</v>
      </c>
      <c r="B29" s="27" t="str">
        <f t="shared" si="8"/>
        <v>Read License</v>
      </c>
      <c r="C29" s="119">
        <v>10</v>
      </c>
      <c r="D29" s="119" t="s">
        <v>397</v>
      </c>
      <c r="E29" s="105"/>
      <c r="F29" s="104"/>
      <c r="G29" s="104"/>
      <c r="H29" s="29">
        <f t="shared" si="11"/>
        <v>0</v>
      </c>
      <c r="I29" s="30">
        <f t="shared" si="12"/>
        <v>0</v>
      </c>
      <c r="J29" s="1"/>
      <c r="K29" s="2"/>
      <c r="L29" s="2"/>
      <c r="M29" s="1"/>
      <c r="N29" s="162"/>
      <c r="O29" s="152"/>
      <c r="P29" s="31"/>
      <c r="Q29" s="42"/>
      <c r="R29" s="32"/>
      <c r="S29" s="33"/>
      <c r="T29" s="28"/>
      <c r="U29" s="31"/>
      <c r="V29" s="32"/>
      <c r="W29" s="32"/>
      <c r="X29" s="33"/>
      <c r="Y29" s="31"/>
      <c r="Z29" s="31"/>
      <c r="AA29" s="32"/>
      <c r="AB29" s="33"/>
      <c r="AC29" s="31"/>
      <c r="AD29" s="31"/>
      <c r="AE29" s="32"/>
      <c r="AF29" s="33"/>
      <c r="AG29" s="31"/>
      <c r="AH29" s="31"/>
      <c r="AI29" s="32"/>
      <c r="AJ29" s="33"/>
      <c r="AK29" s="33"/>
      <c r="AL29" s="31"/>
      <c r="AM29" s="32"/>
      <c r="AO29" s="24"/>
      <c r="AP29" s="24"/>
      <c r="AQ29" s="24"/>
      <c r="AR29" s="25"/>
      <c r="AS29" s="25"/>
      <c r="AT29" s="36">
        <f t="shared" ca="1" si="6"/>
        <v>0</v>
      </c>
      <c r="AU29" s="36" t="e">
        <f ca="1">#REF!-$AT29</f>
        <v>#REF!</v>
      </c>
      <c r="AV29" s="36">
        <f t="shared" ca="1" si="7"/>
        <v>0</v>
      </c>
      <c r="AW29" s="36">
        <f t="shared" ca="1" si="2"/>
        <v>0</v>
      </c>
      <c r="AX29" s="36">
        <f t="shared" ca="1" si="3"/>
        <v>0</v>
      </c>
      <c r="AY29" s="36">
        <f t="shared" ca="1" si="4"/>
        <v>0</v>
      </c>
      <c r="AZ29" s="36">
        <f t="shared" ca="1" si="5"/>
        <v>0</v>
      </c>
    </row>
    <row r="30" spans="1:52" s="38" customFormat="1" ht="15.75" customHeight="1" outlineLevel="1" x14ac:dyDescent="0.25">
      <c r="A30" s="163" t="s">
        <v>492</v>
      </c>
      <c r="B30" s="27" t="str">
        <f t="shared" si="8"/>
        <v>Read/Write license</v>
      </c>
      <c r="C30" s="119">
        <v>5</v>
      </c>
      <c r="D30" s="119" t="s">
        <v>397</v>
      </c>
      <c r="E30" s="105"/>
      <c r="F30" s="104"/>
      <c r="G30" s="104"/>
      <c r="H30" s="29">
        <f t="shared" si="11"/>
        <v>0</v>
      </c>
      <c r="I30" s="30">
        <f t="shared" si="12"/>
        <v>0</v>
      </c>
      <c r="J30" s="1"/>
      <c r="K30" s="2"/>
      <c r="L30" s="2"/>
      <c r="M30" s="1"/>
      <c r="N30" s="162"/>
      <c r="O30" s="152"/>
      <c r="P30" s="31"/>
      <c r="Q30" s="32"/>
      <c r="R30" s="32"/>
      <c r="S30" s="33"/>
      <c r="T30" s="28"/>
      <c r="U30" s="31"/>
      <c r="V30" s="32"/>
      <c r="W30" s="32"/>
      <c r="X30" s="33"/>
      <c r="Y30" s="31"/>
      <c r="Z30" s="31"/>
      <c r="AA30" s="32"/>
      <c r="AB30" s="33"/>
      <c r="AC30" s="31"/>
      <c r="AD30" s="31"/>
      <c r="AE30" s="32"/>
      <c r="AF30" s="33"/>
      <c r="AG30" s="31"/>
      <c r="AH30" s="31"/>
      <c r="AI30" s="32"/>
      <c r="AJ30" s="33"/>
      <c r="AK30" s="33"/>
      <c r="AL30" s="31"/>
      <c r="AM30" s="32"/>
      <c r="AO30" s="24"/>
      <c r="AP30" s="24"/>
      <c r="AQ30" s="24"/>
      <c r="AR30" s="25"/>
      <c r="AS30" s="25"/>
      <c r="AT30" s="36">
        <f t="shared" ca="1" si="6"/>
        <v>0</v>
      </c>
      <c r="AU30" s="36" t="e">
        <f ca="1">#REF!-$AT30</f>
        <v>#REF!</v>
      </c>
      <c r="AV30" s="36">
        <f t="shared" ca="1" si="7"/>
        <v>0</v>
      </c>
      <c r="AW30" s="36">
        <f t="shared" ca="1" si="2"/>
        <v>0</v>
      </c>
      <c r="AX30" s="36">
        <f t="shared" ca="1" si="3"/>
        <v>0</v>
      </c>
      <c r="AY30" s="36">
        <f t="shared" ca="1" si="4"/>
        <v>0</v>
      </c>
      <c r="AZ30" s="36">
        <f t="shared" ca="1" si="5"/>
        <v>0</v>
      </c>
    </row>
    <row r="31" spans="1:52" s="38" customFormat="1" ht="15.75" customHeight="1" outlineLevel="1" x14ac:dyDescent="0.25">
      <c r="A31" s="163" t="s">
        <v>673</v>
      </c>
      <c r="B31" s="27" t="str">
        <f t="shared" si="8"/>
        <v>Articles and goods - Central store</v>
      </c>
      <c r="C31" s="119">
        <v>1</v>
      </c>
      <c r="D31" s="119" t="s">
        <v>397</v>
      </c>
      <c r="E31" s="105"/>
      <c r="F31" s="104"/>
      <c r="G31" s="104"/>
      <c r="H31" s="29">
        <f t="shared" si="11"/>
        <v>0</v>
      </c>
      <c r="I31" s="30">
        <f t="shared" si="12"/>
        <v>0</v>
      </c>
      <c r="J31" s="1"/>
      <c r="K31" s="2"/>
      <c r="L31" s="2"/>
      <c r="M31" s="1"/>
      <c r="N31" s="162"/>
      <c r="O31" s="152"/>
      <c r="P31" s="41"/>
      <c r="Q31" s="32"/>
      <c r="R31" s="32"/>
      <c r="S31" s="33"/>
      <c r="T31" s="28"/>
      <c r="U31" s="31"/>
      <c r="V31" s="32"/>
      <c r="W31" s="32"/>
      <c r="X31" s="33"/>
      <c r="Y31" s="31"/>
      <c r="Z31" s="31"/>
      <c r="AA31" s="32"/>
      <c r="AB31" s="33"/>
      <c r="AC31" s="31"/>
      <c r="AD31" s="31"/>
      <c r="AE31" s="32"/>
      <c r="AF31" s="33"/>
      <c r="AG31" s="31"/>
      <c r="AH31" s="31"/>
      <c r="AI31" s="32"/>
      <c r="AJ31" s="33"/>
      <c r="AK31" s="33"/>
      <c r="AL31" s="31"/>
      <c r="AM31" s="32"/>
      <c r="AO31" s="24"/>
      <c r="AP31" s="24"/>
      <c r="AQ31" s="24"/>
      <c r="AR31" s="25"/>
      <c r="AS31" s="25"/>
      <c r="AT31" s="36"/>
      <c r="AU31" s="36"/>
      <c r="AV31" s="36"/>
      <c r="AW31" s="36"/>
      <c r="AX31" s="36"/>
      <c r="AY31" s="36"/>
      <c r="AZ31" s="36"/>
    </row>
    <row r="32" spans="1:52" s="38" customFormat="1" ht="15.75" customHeight="1" outlineLevel="1" x14ac:dyDescent="0.25">
      <c r="A32" s="163" t="s">
        <v>485</v>
      </c>
      <c r="B32" s="27" t="str">
        <f t="shared" si="8"/>
        <v>Read License</v>
      </c>
      <c r="C32" s="119">
        <v>20</v>
      </c>
      <c r="D32" s="119" t="s">
        <v>397</v>
      </c>
      <c r="E32" s="105"/>
      <c r="F32" s="104"/>
      <c r="G32" s="104"/>
      <c r="H32" s="29">
        <f t="shared" si="11"/>
        <v>0</v>
      </c>
      <c r="I32" s="30">
        <f t="shared" si="12"/>
        <v>0</v>
      </c>
      <c r="J32" s="1"/>
      <c r="K32" s="2"/>
      <c r="L32" s="2"/>
      <c r="M32" s="1"/>
      <c r="N32" s="162"/>
      <c r="O32" s="152"/>
      <c r="P32" s="31"/>
      <c r="Q32" s="32"/>
      <c r="R32" s="32"/>
      <c r="S32" s="33"/>
      <c r="T32" s="28"/>
      <c r="U32" s="31"/>
      <c r="V32" s="32"/>
      <c r="W32" s="32"/>
      <c r="X32" s="33"/>
      <c r="Y32" s="31"/>
      <c r="Z32" s="31"/>
      <c r="AA32" s="32"/>
      <c r="AB32" s="33"/>
      <c r="AC32" s="31"/>
      <c r="AD32" s="31"/>
      <c r="AE32" s="32"/>
      <c r="AF32" s="33"/>
      <c r="AG32" s="31"/>
      <c r="AH32" s="31"/>
      <c r="AI32" s="32"/>
      <c r="AJ32" s="33"/>
      <c r="AK32" s="33"/>
      <c r="AL32" s="31"/>
      <c r="AM32" s="32"/>
      <c r="AO32" s="24"/>
      <c r="AP32" s="24"/>
      <c r="AQ32" s="24"/>
      <c r="AR32" s="25"/>
      <c r="AS32" s="25"/>
      <c r="AT32" s="36"/>
      <c r="AU32" s="36"/>
      <c r="AV32" s="36"/>
      <c r="AW32" s="36"/>
      <c r="AX32" s="36"/>
      <c r="AY32" s="36"/>
      <c r="AZ32" s="36"/>
    </row>
    <row r="33" spans="1:52" s="38" customFormat="1" ht="15.75" customHeight="1" outlineLevel="1" x14ac:dyDescent="0.25">
      <c r="A33" s="163" t="s">
        <v>493</v>
      </c>
      <c r="B33" s="27" t="str">
        <f t="shared" si="8"/>
        <v>Read/Write license</v>
      </c>
      <c r="C33" s="119">
        <v>5</v>
      </c>
      <c r="D33" s="119" t="s">
        <v>397</v>
      </c>
      <c r="E33" s="105"/>
      <c r="F33" s="104"/>
      <c r="G33" s="104"/>
      <c r="H33" s="29">
        <f t="shared" si="11"/>
        <v>0</v>
      </c>
      <c r="I33" s="30">
        <f t="shared" si="12"/>
        <v>0</v>
      </c>
      <c r="J33" s="1"/>
      <c r="K33" s="2"/>
      <c r="L33" s="2"/>
      <c r="M33" s="1"/>
      <c r="N33" s="162"/>
      <c r="O33" s="152"/>
      <c r="P33" s="31"/>
      <c r="Q33" s="32"/>
      <c r="R33" s="32"/>
      <c r="S33" s="33"/>
      <c r="T33" s="28"/>
      <c r="U33" s="31"/>
      <c r="V33" s="32"/>
      <c r="W33" s="32"/>
      <c r="X33" s="33"/>
      <c r="Y33" s="31"/>
      <c r="Z33" s="31"/>
      <c r="AA33" s="32"/>
      <c r="AB33" s="33"/>
      <c r="AC33" s="31"/>
      <c r="AD33" s="31"/>
      <c r="AE33" s="32"/>
      <c r="AF33" s="33"/>
      <c r="AG33" s="31"/>
      <c r="AH33" s="31"/>
      <c r="AI33" s="32"/>
      <c r="AJ33" s="33"/>
      <c r="AK33" s="33"/>
      <c r="AL33" s="31"/>
      <c r="AM33" s="32"/>
      <c r="AO33" s="24"/>
      <c r="AP33" s="24"/>
      <c r="AQ33" s="24"/>
      <c r="AR33" s="25"/>
      <c r="AS33" s="25"/>
      <c r="AT33" s="36"/>
      <c r="AU33" s="36"/>
      <c r="AV33" s="36"/>
      <c r="AW33" s="36"/>
      <c r="AX33" s="36"/>
      <c r="AY33" s="36"/>
      <c r="AZ33" s="36"/>
    </row>
    <row r="34" spans="1:52" s="38" customFormat="1" ht="30" outlineLevel="1" x14ac:dyDescent="0.25">
      <c r="A34" s="163" t="s">
        <v>685</v>
      </c>
      <c r="B34" s="27" t="str">
        <f t="shared" si="8"/>
        <v>Work management (Ticketing, Help desk and Work order functionality)</v>
      </c>
      <c r="C34" s="119">
        <v>1</v>
      </c>
      <c r="D34" s="119" t="s">
        <v>397</v>
      </c>
      <c r="E34" s="105"/>
      <c r="F34" s="104"/>
      <c r="G34" s="104"/>
      <c r="H34" s="29">
        <f t="shared" si="11"/>
        <v>0</v>
      </c>
      <c r="I34" s="30">
        <f t="shared" si="12"/>
        <v>0</v>
      </c>
      <c r="J34" s="1"/>
      <c r="K34" s="2"/>
      <c r="L34" s="2"/>
      <c r="M34" s="1"/>
      <c r="N34" s="162"/>
      <c r="O34" s="152"/>
      <c r="P34" s="31"/>
      <c r="Q34" s="32"/>
      <c r="R34" s="32"/>
      <c r="S34" s="33"/>
      <c r="T34" s="28"/>
      <c r="U34" s="31"/>
      <c r="V34" s="32"/>
      <c r="W34" s="32"/>
      <c r="X34" s="33"/>
      <c r="Y34" s="31"/>
      <c r="Z34" s="31"/>
      <c r="AA34" s="32"/>
      <c r="AB34" s="33"/>
      <c r="AC34" s="31"/>
      <c r="AD34" s="31"/>
      <c r="AE34" s="32"/>
      <c r="AF34" s="33"/>
      <c r="AG34" s="31"/>
      <c r="AH34" s="31"/>
      <c r="AI34" s="32"/>
      <c r="AJ34" s="33"/>
      <c r="AK34" s="33"/>
      <c r="AL34" s="31"/>
      <c r="AM34" s="32"/>
      <c r="AO34" s="24"/>
      <c r="AP34" s="24"/>
      <c r="AQ34" s="24"/>
      <c r="AR34" s="25"/>
      <c r="AS34" s="25"/>
      <c r="AT34" s="36"/>
      <c r="AU34" s="36"/>
      <c r="AV34" s="36"/>
      <c r="AW34" s="36"/>
      <c r="AX34" s="36"/>
      <c r="AY34" s="36"/>
      <c r="AZ34" s="36"/>
    </row>
    <row r="35" spans="1:52" s="38" customFormat="1" ht="15.75" customHeight="1" outlineLevel="1" x14ac:dyDescent="0.25">
      <c r="A35" s="164" t="s">
        <v>486</v>
      </c>
      <c r="B35" s="27" t="str">
        <f t="shared" si="8"/>
        <v>Read License</v>
      </c>
      <c r="C35" s="119">
        <v>10</v>
      </c>
      <c r="D35" s="119" t="s">
        <v>397</v>
      </c>
      <c r="E35" s="105"/>
      <c r="F35" s="104"/>
      <c r="G35" s="104"/>
      <c r="H35" s="29">
        <f t="shared" si="11"/>
        <v>0</v>
      </c>
      <c r="I35" s="30">
        <f t="shared" si="12"/>
        <v>0</v>
      </c>
      <c r="J35" s="1"/>
      <c r="K35" s="2"/>
      <c r="L35" s="2"/>
      <c r="M35" s="1"/>
      <c r="N35" s="162"/>
      <c r="O35" s="152"/>
      <c r="P35" s="31"/>
      <c r="Q35" s="32"/>
      <c r="R35" s="32"/>
      <c r="S35" s="33"/>
      <c r="T35" s="28"/>
      <c r="U35" s="31"/>
      <c r="V35" s="32"/>
      <c r="W35" s="32"/>
      <c r="X35" s="33"/>
      <c r="Y35" s="31"/>
      <c r="Z35" s="31"/>
      <c r="AA35" s="32"/>
      <c r="AB35" s="33"/>
      <c r="AC35" s="31"/>
      <c r="AD35" s="31"/>
      <c r="AE35" s="32"/>
      <c r="AF35" s="33"/>
      <c r="AG35" s="31"/>
      <c r="AH35" s="31"/>
      <c r="AI35" s="32"/>
      <c r="AJ35" s="33"/>
      <c r="AK35" s="33"/>
      <c r="AL35" s="31"/>
      <c r="AM35" s="32"/>
      <c r="AO35" s="24"/>
      <c r="AP35" s="24"/>
      <c r="AQ35" s="24"/>
      <c r="AR35" s="25"/>
      <c r="AS35" s="25"/>
      <c r="AT35" s="36">
        <f ca="1">INDIRECT($AT$1&amp;ROW(A37))</f>
        <v>0</v>
      </c>
      <c r="AU35" s="36" t="e">
        <f ca="1">#REF!-$AT35</f>
        <v>#REF!</v>
      </c>
      <c r="AV35" s="36">
        <f ca="1">M37-$AT35</f>
        <v>0</v>
      </c>
      <c r="AW35" s="36">
        <f ca="1">S35-$AT35</f>
        <v>0</v>
      </c>
      <c r="AX35" s="36">
        <f ca="1">X35-$AT35</f>
        <v>0</v>
      </c>
      <c r="AY35" s="36">
        <f ca="1">AB35-$AT35</f>
        <v>0</v>
      </c>
      <c r="AZ35" s="36">
        <f ca="1">AF35-$AT35</f>
        <v>0</v>
      </c>
    </row>
    <row r="36" spans="1:52" s="38" customFormat="1" ht="15.75" customHeight="1" outlineLevel="1" x14ac:dyDescent="0.25">
      <c r="A36" s="164" t="s">
        <v>494</v>
      </c>
      <c r="B36" s="27" t="str">
        <f t="shared" si="8"/>
        <v>Read/Write license</v>
      </c>
      <c r="C36" s="119">
        <v>50</v>
      </c>
      <c r="D36" s="119" t="s">
        <v>397</v>
      </c>
      <c r="E36" s="105"/>
      <c r="F36" s="104"/>
      <c r="G36" s="104"/>
      <c r="H36" s="29">
        <f t="shared" si="11"/>
        <v>0</v>
      </c>
      <c r="I36" s="30">
        <f t="shared" si="12"/>
        <v>0</v>
      </c>
      <c r="J36" s="1"/>
      <c r="K36" s="2"/>
      <c r="L36" s="2"/>
      <c r="M36" s="1"/>
      <c r="N36" s="162"/>
      <c r="O36" s="152"/>
      <c r="P36" s="41"/>
      <c r="Q36" s="32"/>
      <c r="R36" s="32"/>
      <c r="S36" s="33"/>
      <c r="T36" s="28"/>
      <c r="U36" s="31"/>
      <c r="V36" s="32"/>
      <c r="W36" s="32"/>
      <c r="X36" s="33"/>
      <c r="Y36" s="31"/>
      <c r="Z36" s="31"/>
      <c r="AA36" s="32"/>
      <c r="AB36" s="33"/>
      <c r="AC36" s="31"/>
      <c r="AD36" s="31"/>
      <c r="AE36" s="32"/>
      <c r="AF36" s="33"/>
      <c r="AG36" s="31"/>
      <c r="AH36" s="31"/>
      <c r="AI36" s="32"/>
      <c r="AJ36" s="33"/>
      <c r="AK36" s="33"/>
      <c r="AL36" s="31"/>
      <c r="AM36" s="32"/>
      <c r="AO36" s="24"/>
      <c r="AP36" s="24"/>
      <c r="AQ36" s="24"/>
      <c r="AR36" s="25"/>
      <c r="AS36" s="25"/>
      <c r="AT36" s="36">
        <f ca="1">INDIRECT($AT$1&amp;ROW(A38))</f>
        <v>0</v>
      </c>
      <c r="AU36" s="36" t="e">
        <f ca="1">#REF!-$AT36</f>
        <v>#REF!</v>
      </c>
      <c r="AV36" s="36">
        <f ca="1">M38-$AT36</f>
        <v>0</v>
      </c>
      <c r="AW36" s="36">
        <f ca="1">S36-$AT36</f>
        <v>0</v>
      </c>
      <c r="AX36" s="36">
        <f ca="1">X36-$AT36</f>
        <v>0</v>
      </c>
      <c r="AY36" s="36">
        <f ca="1">AB36-$AT36</f>
        <v>0</v>
      </c>
      <c r="AZ36" s="36">
        <f ca="1">AF36-$AT36</f>
        <v>0</v>
      </c>
    </row>
    <row r="37" spans="1:52" s="38" customFormat="1" ht="15.75" customHeight="1" outlineLevel="1" x14ac:dyDescent="0.25">
      <c r="A37" s="164" t="s">
        <v>700</v>
      </c>
      <c r="B37" s="27" t="str">
        <f t="shared" si="8"/>
        <v>Project management</v>
      </c>
      <c r="C37" s="119">
        <v>1</v>
      </c>
      <c r="D37" s="119" t="s">
        <v>396</v>
      </c>
      <c r="E37" s="105"/>
      <c r="F37" s="104"/>
      <c r="G37" s="104"/>
      <c r="H37" s="29">
        <f t="shared" si="11"/>
        <v>0</v>
      </c>
      <c r="I37" s="30">
        <f t="shared" si="12"/>
        <v>0</v>
      </c>
      <c r="J37" s="1"/>
      <c r="K37" s="2"/>
      <c r="L37" s="2"/>
      <c r="M37" s="1"/>
      <c r="N37" s="162"/>
      <c r="O37" s="152"/>
      <c r="P37" s="41"/>
      <c r="Q37" s="32"/>
      <c r="R37" s="32"/>
      <c r="S37" s="33"/>
      <c r="T37" s="28"/>
      <c r="U37" s="31"/>
      <c r="V37" s="32"/>
      <c r="W37" s="32"/>
      <c r="X37" s="33"/>
      <c r="Y37" s="31"/>
      <c r="Z37" s="31"/>
      <c r="AA37" s="32"/>
      <c r="AB37" s="33"/>
      <c r="AC37" s="31"/>
      <c r="AD37" s="31"/>
      <c r="AE37" s="32"/>
      <c r="AF37" s="33"/>
      <c r="AG37" s="31"/>
      <c r="AH37" s="31"/>
      <c r="AI37" s="32"/>
      <c r="AJ37" s="33"/>
      <c r="AK37" s="33"/>
      <c r="AL37" s="31"/>
      <c r="AM37" s="32"/>
      <c r="AO37" s="24"/>
      <c r="AP37" s="24"/>
      <c r="AQ37" s="24"/>
      <c r="AR37" s="25"/>
      <c r="AS37" s="25"/>
      <c r="AT37" s="36">
        <f ca="1">INDIRECT($AT$1&amp;ROW(A39))</f>
        <v>0</v>
      </c>
      <c r="AU37" s="36" t="e">
        <f ca="1">#REF!-$AT37</f>
        <v>#REF!</v>
      </c>
      <c r="AV37" s="36">
        <f ca="1">M39-$AT37</f>
        <v>0</v>
      </c>
      <c r="AW37" s="36">
        <f ca="1">S37-$AT37</f>
        <v>0</v>
      </c>
      <c r="AX37" s="36">
        <f ca="1">X37-$AT37</f>
        <v>0</v>
      </c>
      <c r="AY37" s="36">
        <f ca="1">AB37-$AT37</f>
        <v>0</v>
      </c>
      <c r="AZ37" s="36">
        <f ca="1">AF37-$AT37</f>
        <v>0</v>
      </c>
    </row>
    <row r="38" spans="1:52" s="38" customFormat="1" ht="15.75" customHeight="1" outlineLevel="1" x14ac:dyDescent="0.25">
      <c r="A38" s="164" t="s">
        <v>474</v>
      </c>
      <c r="B38" s="27" t="str">
        <f t="shared" si="8"/>
        <v>Read License</v>
      </c>
      <c r="C38" s="119">
        <v>5</v>
      </c>
      <c r="D38" s="119" t="s">
        <v>397</v>
      </c>
      <c r="E38" s="105"/>
      <c r="F38" s="104"/>
      <c r="G38" s="104"/>
      <c r="H38" s="29">
        <f t="shared" si="11"/>
        <v>0</v>
      </c>
      <c r="I38" s="30">
        <f t="shared" si="12"/>
        <v>0</v>
      </c>
      <c r="J38" s="1"/>
      <c r="K38" s="2"/>
      <c r="L38" s="2"/>
      <c r="M38" s="1"/>
      <c r="N38" s="162"/>
      <c r="O38" s="152"/>
      <c r="P38" s="31"/>
      <c r="Q38" s="32"/>
      <c r="R38" s="32"/>
      <c r="S38" s="33"/>
      <c r="T38" s="28"/>
      <c r="U38" s="31"/>
      <c r="V38" s="32"/>
      <c r="W38" s="32"/>
      <c r="X38" s="33"/>
      <c r="Y38" s="31"/>
      <c r="Z38" s="31"/>
      <c r="AA38" s="32"/>
      <c r="AB38" s="33"/>
      <c r="AC38" s="31"/>
      <c r="AD38" s="31"/>
      <c r="AE38" s="32"/>
      <c r="AF38" s="33"/>
      <c r="AG38" s="31"/>
      <c r="AH38" s="31"/>
      <c r="AI38" s="32"/>
      <c r="AJ38" s="33"/>
      <c r="AK38" s="33"/>
      <c r="AL38" s="31"/>
      <c r="AM38" s="32"/>
      <c r="AO38" s="24"/>
      <c r="AP38" s="24"/>
      <c r="AQ38" s="24"/>
      <c r="AR38" s="25"/>
      <c r="AS38" s="25"/>
      <c r="AT38" s="36"/>
      <c r="AU38" s="36"/>
      <c r="AV38" s="36"/>
      <c r="AW38" s="36"/>
      <c r="AX38" s="36"/>
      <c r="AY38" s="36"/>
      <c r="AZ38" s="36"/>
    </row>
    <row r="39" spans="1:52" s="38" customFormat="1" ht="15.75" customHeight="1" outlineLevel="1" x14ac:dyDescent="0.25">
      <c r="A39" s="164" t="s">
        <v>475</v>
      </c>
      <c r="B39" s="27" t="str">
        <f t="shared" si="8"/>
        <v>Read/Write license</v>
      </c>
      <c r="C39" s="119">
        <v>10</v>
      </c>
      <c r="D39" s="119" t="s">
        <v>397</v>
      </c>
      <c r="E39" s="105"/>
      <c r="F39" s="104"/>
      <c r="G39" s="104"/>
      <c r="H39" s="29">
        <f t="shared" si="11"/>
        <v>0</v>
      </c>
      <c r="I39" s="30">
        <f t="shared" si="12"/>
        <v>0</v>
      </c>
      <c r="J39" s="1"/>
      <c r="K39" s="2"/>
      <c r="L39" s="2"/>
      <c r="M39" s="1"/>
      <c r="N39" s="162"/>
      <c r="O39" s="152"/>
      <c r="P39" s="41"/>
      <c r="Q39" s="32"/>
      <c r="R39" s="32"/>
      <c r="S39" s="33"/>
      <c r="T39" s="28"/>
      <c r="U39" s="31"/>
      <c r="V39" s="32"/>
      <c r="W39" s="32"/>
      <c r="X39" s="33"/>
      <c r="Y39" s="31"/>
      <c r="Z39" s="31"/>
      <c r="AA39" s="32"/>
      <c r="AB39" s="33"/>
      <c r="AC39" s="31"/>
      <c r="AD39" s="31"/>
      <c r="AE39" s="32"/>
      <c r="AF39" s="33"/>
      <c r="AG39" s="31"/>
      <c r="AH39" s="31"/>
      <c r="AI39" s="32"/>
      <c r="AJ39" s="33"/>
      <c r="AK39" s="33"/>
      <c r="AL39" s="31"/>
      <c r="AM39" s="32"/>
      <c r="AO39" s="24"/>
      <c r="AP39" s="24"/>
      <c r="AQ39" s="24"/>
      <c r="AR39" s="25"/>
      <c r="AS39" s="25"/>
      <c r="AT39" s="36"/>
      <c r="AU39" s="36"/>
      <c r="AV39" s="36"/>
      <c r="AW39" s="36"/>
      <c r="AX39" s="36"/>
      <c r="AY39" s="36"/>
      <c r="AZ39" s="36"/>
    </row>
    <row r="40" spans="1:52" s="38" customFormat="1" ht="15.75" customHeight="1" outlineLevel="1" x14ac:dyDescent="0.25">
      <c r="A40" s="164" t="s">
        <v>530</v>
      </c>
      <c r="B40" s="27" t="str">
        <f t="shared" ref="B40:B71" si="13">+IFERROR(VLOOKUP(A40,DATA,2,FALSE),"")</f>
        <v>Document management</v>
      </c>
      <c r="C40" s="119">
        <v>1</v>
      </c>
      <c r="D40" s="119" t="s">
        <v>397</v>
      </c>
      <c r="E40" s="105"/>
      <c r="F40" s="104"/>
      <c r="G40" s="104"/>
      <c r="H40" s="29">
        <f t="shared" si="11"/>
        <v>0</v>
      </c>
      <c r="I40" s="30">
        <f t="shared" si="12"/>
        <v>0</v>
      </c>
      <c r="J40" s="1"/>
      <c r="K40" s="2"/>
      <c r="L40" s="2"/>
      <c r="M40" s="1"/>
      <c r="N40" s="162"/>
      <c r="O40" s="152"/>
      <c r="P40" s="41"/>
      <c r="Q40" s="32"/>
      <c r="R40" s="32"/>
      <c r="S40" s="33"/>
      <c r="T40" s="28"/>
      <c r="U40" s="31"/>
      <c r="V40" s="32"/>
      <c r="W40" s="32"/>
      <c r="X40" s="33"/>
      <c r="Y40" s="31"/>
      <c r="Z40" s="31"/>
      <c r="AA40" s="32"/>
      <c r="AB40" s="33"/>
      <c r="AC40" s="31"/>
      <c r="AD40" s="31"/>
      <c r="AE40" s="32"/>
      <c r="AF40" s="33"/>
      <c r="AG40" s="31"/>
      <c r="AH40" s="31"/>
      <c r="AI40" s="32"/>
      <c r="AJ40" s="33"/>
      <c r="AK40" s="33"/>
      <c r="AL40" s="31"/>
      <c r="AM40" s="32"/>
      <c r="AO40" s="24"/>
      <c r="AP40" s="24"/>
      <c r="AQ40" s="24"/>
      <c r="AR40" s="25"/>
      <c r="AS40" s="25"/>
      <c r="AT40" s="36"/>
      <c r="AU40" s="36"/>
      <c r="AV40" s="36"/>
      <c r="AW40" s="36"/>
      <c r="AX40" s="36"/>
      <c r="AY40" s="36"/>
      <c r="AZ40" s="36"/>
    </row>
    <row r="41" spans="1:52" s="38" customFormat="1" ht="15.75" customHeight="1" outlineLevel="1" x14ac:dyDescent="0.25">
      <c r="A41" s="164" t="s">
        <v>495</v>
      </c>
      <c r="B41" s="27" t="str">
        <f t="shared" si="13"/>
        <v>Read License</v>
      </c>
      <c r="C41" s="119">
        <v>30</v>
      </c>
      <c r="D41" s="119" t="s">
        <v>397</v>
      </c>
      <c r="E41" s="105"/>
      <c r="F41" s="104"/>
      <c r="G41" s="104"/>
      <c r="H41" s="29">
        <f t="shared" si="11"/>
        <v>0</v>
      </c>
      <c r="I41" s="30">
        <f t="shared" si="12"/>
        <v>0</v>
      </c>
      <c r="J41" s="1"/>
      <c r="K41" s="2"/>
      <c r="L41" s="2"/>
      <c r="M41" s="1"/>
      <c r="N41" s="162"/>
      <c r="O41" s="152"/>
      <c r="P41" s="31"/>
      <c r="Q41" s="32"/>
      <c r="R41" s="32"/>
      <c r="S41" s="33"/>
      <c r="T41" s="28"/>
      <c r="U41" s="31"/>
      <c r="V41" s="32"/>
      <c r="W41" s="32"/>
      <c r="X41" s="33"/>
      <c r="Y41" s="31"/>
      <c r="Z41" s="31"/>
      <c r="AA41" s="32"/>
      <c r="AB41" s="33"/>
      <c r="AC41" s="31"/>
      <c r="AD41" s="31"/>
      <c r="AE41" s="32"/>
      <c r="AF41" s="33"/>
      <c r="AG41" s="31"/>
      <c r="AH41" s="31"/>
      <c r="AI41" s="32"/>
      <c r="AJ41" s="33"/>
      <c r="AK41" s="33"/>
      <c r="AL41" s="31"/>
      <c r="AM41" s="32"/>
      <c r="AO41" s="24"/>
      <c r="AP41" s="24"/>
      <c r="AQ41" s="24"/>
      <c r="AR41" s="25"/>
      <c r="AS41" s="25"/>
      <c r="AT41" s="36"/>
      <c r="AU41" s="36"/>
      <c r="AV41" s="36"/>
      <c r="AW41" s="36"/>
      <c r="AX41" s="36"/>
      <c r="AY41" s="36"/>
      <c r="AZ41" s="36"/>
    </row>
    <row r="42" spans="1:52" s="23" customFormat="1" ht="15.75" outlineLevel="1" x14ac:dyDescent="0.25">
      <c r="A42" s="164" t="s">
        <v>496</v>
      </c>
      <c r="B42" s="27" t="str">
        <f t="shared" si="13"/>
        <v>Read/Write license</v>
      </c>
      <c r="C42" s="119">
        <v>5</v>
      </c>
      <c r="D42" s="119" t="s">
        <v>397</v>
      </c>
      <c r="E42" s="105"/>
      <c r="F42" s="104"/>
      <c r="G42" s="104"/>
      <c r="H42" s="29">
        <f t="shared" si="11"/>
        <v>0</v>
      </c>
      <c r="I42" s="30">
        <f t="shared" si="12"/>
        <v>0</v>
      </c>
      <c r="J42" s="1"/>
      <c r="K42" s="2"/>
      <c r="L42" s="2"/>
      <c r="M42" s="1"/>
      <c r="N42" s="162"/>
      <c r="O42" s="149"/>
      <c r="P42" s="15"/>
      <c r="Q42" s="16"/>
      <c r="R42" s="16"/>
      <c r="S42" s="17"/>
      <c r="T42" s="15"/>
      <c r="U42" s="15"/>
      <c r="V42" s="16"/>
      <c r="W42" s="16"/>
      <c r="X42" s="17"/>
      <c r="Y42" s="15"/>
      <c r="Z42" s="18"/>
      <c r="AA42" s="19"/>
      <c r="AB42" s="17"/>
      <c r="AC42" s="15"/>
      <c r="AD42" s="18"/>
      <c r="AE42" s="19"/>
      <c r="AF42" s="17"/>
      <c r="AG42" s="15"/>
      <c r="AH42" s="18"/>
      <c r="AI42" s="19"/>
      <c r="AJ42" s="20"/>
      <c r="AK42" s="20"/>
      <c r="AL42" s="21"/>
      <c r="AM42" s="22"/>
      <c r="AO42" s="24">
        <f>MIN(I42:AJ42)</f>
        <v>0</v>
      </c>
      <c r="AP42" s="24">
        <f>AVERAGE(I42:AJ42)</f>
        <v>0</v>
      </c>
      <c r="AQ42" s="24">
        <f>MAX(I42:AJ42)</f>
        <v>0</v>
      </c>
      <c r="AR42" s="25">
        <f>_xlfn.STDEV.P(I42:AJ42)</f>
        <v>0</v>
      </c>
      <c r="AS42" s="25"/>
      <c r="AT42" s="26">
        <f ca="1">INDIRECT($AT$1&amp;ROW(A46))</f>
        <v>0</v>
      </c>
      <c r="AU42" s="26" t="e">
        <f ca="1">#REF!-$AT42</f>
        <v>#REF!</v>
      </c>
      <c r="AV42" s="26">
        <f ca="1">M46-$AT42</f>
        <v>0</v>
      </c>
      <c r="AW42" s="26">
        <f t="shared" ref="AW42:AW56" ca="1" si="14">S42-$AT42</f>
        <v>0</v>
      </c>
      <c r="AX42" s="26">
        <f t="shared" ref="AX42:AX56" ca="1" si="15">X42-$AT42</f>
        <v>0</v>
      </c>
      <c r="AY42" s="26">
        <f t="shared" ref="AY42:AY56" ca="1" si="16">AB42-$AT42</f>
        <v>0</v>
      </c>
      <c r="AZ42" s="26">
        <f t="shared" ref="AZ42:AZ56" ca="1" si="17">AF42-$AT42</f>
        <v>0</v>
      </c>
    </row>
    <row r="43" spans="1:52" ht="18.75" customHeight="1" outlineLevel="1" x14ac:dyDescent="0.25">
      <c r="A43" s="164" t="s">
        <v>707</v>
      </c>
      <c r="B43" s="27" t="str">
        <f t="shared" si="13"/>
        <v>Administration Tool</v>
      </c>
      <c r="C43" s="119">
        <v>1</v>
      </c>
      <c r="D43" s="119" t="s">
        <v>397</v>
      </c>
      <c r="E43" s="105"/>
      <c r="F43" s="104"/>
      <c r="G43" s="104"/>
      <c r="H43" s="29">
        <f t="shared" si="11"/>
        <v>0</v>
      </c>
      <c r="I43" s="30">
        <f t="shared" si="12"/>
        <v>0</v>
      </c>
      <c r="J43" s="1"/>
      <c r="K43" s="2"/>
      <c r="L43" s="2"/>
      <c r="M43" s="1"/>
      <c r="N43" s="162"/>
      <c r="O43" s="150"/>
      <c r="P43" s="31"/>
      <c r="Q43" s="32"/>
      <c r="R43" s="32"/>
      <c r="S43" s="33"/>
      <c r="T43" s="31"/>
      <c r="U43" s="28"/>
      <c r="V43" s="34"/>
      <c r="W43" s="34"/>
      <c r="X43" s="33"/>
      <c r="Y43" s="31"/>
      <c r="Z43" s="28"/>
      <c r="AA43" s="34"/>
      <c r="AB43" s="33"/>
      <c r="AC43" s="31"/>
      <c r="AD43" s="28"/>
      <c r="AE43" s="34"/>
      <c r="AF43" s="33"/>
      <c r="AG43" s="31"/>
      <c r="AH43" s="28"/>
      <c r="AI43" s="34"/>
      <c r="AJ43" s="35"/>
      <c r="AK43" s="35"/>
      <c r="AL43" s="28"/>
      <c r="AM43" s="34"/>
      <c r="AO43" s="24"/>
      <c r="AP43" s="24"/>
      <c r="AQ43" s="24"/>
      <c r="AR43" s="25"/>
      <c r="AS43" s="25"/>
      <c r="AT43" s="36">
        <f ca="1">INDIRECT($AT$1&amp;ROW(A47))</f>
        <v>0</v>
      </c>
      <c r="AU43" s="36" t="e">
        <f ca="1">#REF!-$AT43</f>
        <v>#REF!</v>
      </c>
      <c r="AV43" s="36">
        <f ca="1">M47-$AT43</f>
        <v>0</v>
      </c>
      <c r="AW43" s="36">
        <f t="shared" ca="1" si="14"/>
        <v>0</v>
      </c>
      <c r="AX43" s="36">
        <f t="shared" ca="1" si="15"/>
        <v>0</v>
      </c>
      <c r="AY43" s="36">
        <f t="shared" ca="1" si="16"/>
        <v>0</v>
      </c>
      <c r="AZ43" s="36">
        <f t="shared" ca="1" si="17"/>
        <v>0</v>
      </c>
    </row>
    <row r="44" spans="1:52" s="38" customFormat="1" ht="15.75" customHeight="1" outlineLevel="1" x14ac:dyDescent="0.25">
      <c r="A44" s="164" t="s">
        <v>498</v>
      </c>
      <c r="B44" s="27" t="str">
        <f t="shared" ref="B44:B45" si="18">+IFERROR(VLOOKUP(A44,DATA,2,FALSE),"")</f>
        <v>Read License</v>
      </c>
      <c r="C44" s="119">
        <v>0</v>
      </c>
      <c r="D44" s="119" t="s">
        <v>397</v>
      </c>
      <c r="E44" s="105"/>
      <c r="F44" s="104"/>
      <c r="G44" s="104"/>
      <c r="H44" s="29">
        <f t="shared" ref="H44:H45" si="19">SUM(E44:G44)</f>
        <v>0</v>
      </c>
      <c r="I44" s="30">
        <f t="shared" ref="I44:I45" si="20">+H44*C44</f>
        <v>0</v>
      </c>
      <c r="J44" s="1"/>
      <c r="K44" s="2"/>
      <c r="L44" s="2"/>
      <c r="M44" s="1"/>
      <c r="N44" s="162"/>
      <c r="O44" s="152"/>
      <c r="P44" s="31"/>
      <c r="Q44" s="32"/>
      <c r="R44" s="32"/>
      <c r="S44" s="33"/>
      <c r="T44" s="28"/>
      <c r="U44" s="31"/>
      <c r="V44" s="32"/>
      <c r="W44" s="32"/>
      <c r="X44" s="33"/>
      <c r="Y44" s="31"/>
      <c r="Z44" s="31"/>
      <c r="AA44" s="32"/>
      <c r="AB44" s="33"/>
      <c r="AC44" s="31"/>
      <c r="AD44" s="31"/>
      <c r="AE44" s="32"/>
      <c r="AF44" s="33"/>
      <c r="AG44" s="31"/>
      <c r="AH44" s="31"/>
      <c r="AI44" s="32"/>
      <c r="AJ44" s="33"/>
      <c r="AK44" s="33"/>
      <c r="AL44" s="31"/>
      <c r="AM44" s="32"/>
      <c r="AO44" s="24"/>
      <c r="AP44" s="24"/>
      <c r="AQ44" s="24"/>
      <c r="AR44" s="25"/>
      <c r="AS44" s="25"/>
      <c r="AT44" s="36"/>
      <c r="AU44" s="36"/>
      <c r="AV44" s="36"/>
      <c r="AW44" s="36"/>
      <c r="AX44" s="36"/>
      <c r="AY44" s="36"/>
      <c r="AZ44" s="36"/>
    </row>
    <row r="45" spans="1:52" s="23" customFormat="1" ht="15.75" outlineLevel="1" x14ac:dyDescent="0.25">
      <c r="A45" s="164" t="s">
        <v>499</v>
      </c>
      <c r="B45" s="27" t="str">
        <f t="shared" si="18"/>
        <v>Read/Write license</v>
      </c>
      <c r="C45" s="119">
        <v>1</v>
      </c>
      <c r="D45" s="119" t="s">
        <v>397</v>
      </c>
      <c r="E45" s="105"/>
      <c r="F45" s="104"/>
      <c r="G45" s="104"/>
      <c r="H45" s="29">
        <f t="shared" si="19"/>
        <v>0</v>
      </c>
      <c r="I45" s="30">
        <f t="shared" si="20"/>
        <v>0</v>
      </c>
      <c r="J45" s="1"/>
      <c r="K45" s="2"/>
      <c r="L45" s="2"/>
      <c r="M45" s="1"/>
      <c r="N45" s="162"/>
      <c r="O45" s="149"/>
      <c r="P45" s="15"/>
      <c r="Q45" s="16"/>
      <c r="R45" s="16"/>
      <c r="S45" s="17"/>
      <c r="T45" s="15"/>
      <c r="U45" s="15"/>
      <c r="V45" s="16"/>
      <c r="W45" s="16"/>
      <c r="X45" s="17"/>
      <c r="Y45" s="15"/>
      <c r="Z45" s="18"/>
      <c r="AA45" s="19"/>
      <c r="AB45" s="17"/>
      <c r="AC45" s="15"/>
      <c r="AD45" s="18"/>
      <c r="AE45" s="19"/>
      <c r="AF45" s="17"/>
      <c r="AG45" s="15"/>
      <c r="AH45" s="18"/>
      <c r="AI45" s="19"/>
      <c r="AJ45" s="20"/>
      <c r="AK45" s="20"/>
      <c r="AL45" s="21"/>
      <c r="AM45" s="22"/>
      <c r="AO45" s="24">
        <f>MIN(I45:AJ45)</f>
        <v>0</v>
      </c>
      <c r="AP45" s="24">
        <f>AVERAGE(I45:AJ45)</f>
        <v>0</v>
      </c>
      <c r="AQ45" s="24">
        <f>MAX(I45:AJ45)</f>
        <v>0</v>
      </c>
      <c r="AR45" s="25">
        <f>_xlfn.STDEV.P(I45:AJ45)</f>
        <v>0</v>
      </c>
      <c r="AS45" s="25"/>
      <c r="AT45" s="26">
        <f ca="1">INDIRECT($AT$1&amp;ROW(A49))</f>
        <v>0</v>
      </c>
      <c r="AU45" s="26" t="e">
        <f ca="1">#REF!-$AT45</f>
        <v>#REF!</v>
      </c>
      <c r="AV45" s="26">
        <f ca="1">M49-$AT45</f>
        <v>0</v>
      </c>
      <c r="AW45" s="26">
        <f t="shared" ref="AW45" ca="1" si="21">S45-$AT45</f>
        <v>0</v>
      </c>
      <c r="AX45" s="26">
        <f t="shared" ref="AX45" ca="1" si="22">X45-$AT45</f>
        <v>0</v>
      </c>
      <c r="AY45" s="26">
        <f t="shared" ref="AY45" ca="1" si="23">AB45-$AT45</f>
        <v>0</v>
      </c>
      <c r="AZ45" s="26">
        <f t="shared" ref="AZ45" ca="1" si="24">AF45-$AT45</f>
        <v>0</v>
      </c>
    </row>
    <row r="46" spans="1:52" ht="18.75" customHeight="1" outlineLevel="1" x14ac:dyDescent="0.25">
      <c r="A46" s="164" t="s">
        <v>709</v>
      </c>
      <c r="B46" s="27" t="str">
        <f t="shared" si="13"/>
        <v>Upgrade of the current graphical building model (CAD)</v>
      </c>
      <c r="C46" s="119"/>
      <c r="D46" s="119"/>
      <c r="E46" s="105"/>
      <c r="F46" s="106"/>
      <c r="G46" s="106"/>
      <c r="H46" s="29">
        <f t="shared" si="11"/>
        <v>0</v>
      </c>
      <c r="I46" s="30">
        <f t="shared" si="12"/>
        <v>0</v>
      </c>
      <c r="J46" s="1"/>
      <c r="K46" s="2"/>
      <c r="L46" s="2"/>
      <c r="M46" s="1"/>
      <c r="N46" s="162"/>
      <c r="O46" s="150"/>
      <c r="P46" s="31"/>
      <c r="Q46" s="32"/>
      <c r="R46" s="32"/>
      <c r="S46" s="33"/>
      <c r="T46" s="31"/>
      <c r="U46" s="28"/>
      <c r="V46" s="34"/>
      <c r="W46" s="34"/>
      <c r="X46" s="33"/>
      <c r="Y46" s="31"/>
      <c r="Z46" s="28"/>
      <c r="AA46" s="34"/>
      <c r="AB46" s="33"/>
      <c r="AC46" s="31"/>
      <c r="AD46" s="28"/>
      <c r="AE46" s="34"/>
      <c r="AF46" s="33"/>
      <c r="AG46" s="31"/>
      <c r="AH46" s="28"/>
      <c r="AI46" s="34"/>
      <c r="AJ46" s="35"/>
      <c r="AK46" s="35"/>
      <c r="AL46" s="28"/>
      <c r="AM46" s="34"/>
      <c r="AO46" s="24"/>
      <c r="AP46" s="24"/>
      <c r="AQ46" s="24"/>
      <c r="AR46" s="25"/>
      <c r="AS46" s="25"/>
      <c r="AT46" s="36">
        <f t="shared" ref="AT46:AT54" ca="1" si="25">INDIRECT($AT$1&amp;ROW(A48))</f>
        <v>0</v>
      </c>
      <c r="AU46" s="36" t="e">
        <f ca="1">#REF!-$AT46</f>
        <v>#REF!</v>
      </c>
      <c r="AV46" s="36">
        <f t="shared" ref="AV46:AV54" ca="1" si="26">M48-$AT46</f>
        <v>0</v>
      </c>
      <c r="AW46" s="36">
        <f t="shared" ca="1" si="14"/>
        <v>0</v>
      </c>
      <c r="AX46" s="36">
        <f t="shared" ca="1" si="15"/>
        <v>0</v>
      </c>
      <c r="AY46" s="36">
        <f t="shared" ca="1" si="16"/>
        <v>0</v>
      </c>
      <c r="AZ46" s="36">
        <f t="shared" ca="1" si="17"/>
        <v>0</v>
      </c>
    </row>
    <row r="47" spans="1:52" ht="18.75" customHeight="1" outlineLevel="1" x14ac:dyDescent="0.25">
      <c r="A47" s="164" t="s">
        <v>549</v>
      </c>
      <c r="B47" s="27" t="str">
        <f t="shared" si="13"/>
        <v>Data migration or upgrade of current data model</v>
      </c>
      <c r="C47" s="119">
        <v>1</v>
      </c>
      <c r="D47" s="119" t="s">
        <v>397</v>
      </c>
      <c r="E47" s="104"/>
      <c r="F47" s="104"/>
      <c r="G47" s="104"/>
      <c r="H47" s="29">
        <f t="shared" si="11"/>
        <v>0</v>
      </c>
      <c r="I47" s="30">
        <f t="shared" si="12"/>
        <v>0</v>
      </c>
      <c r="J47" s="1"/>
      <c r="K47" s="2"/>
      <c r="L47" s="2"/>
      <c r="M47" s="1"/>
      <c r="N47" s="162"/>
      <c r="O47" s="150"/>
      <c r="P47" s="31"/>
      <c r="Q47" s="32"/>
      <c r="R47" s="32"/>
      <c r="S47" s="33"/>
      <c r="T47" s="31"/>
      <c r="U47" s="28"/>
      <c r="V47" s="34"/>
      <c r="W47" s="34"/>
      <c r="X47" s="33"/>
      <c r="Y47" s="31"/>
      <c r="Z47" s="28"/>
      <c r="AA47" s="34"/>
      <c r="AB47" s="33"/>
      <c r="AC47" s="31"/>
      <c r="AD47" s="28"/>
      <c r="AE47" s="34"/>
      <c r="AF47" s="33"/>
      <c r="AG47" s="31"/>
      <c r="AH47" s="28"/>
      <c r="AI47" s="34"/>
      <c r="AJ47" s="35"/>
      <c r="AK47" s="35"/>
      <c r="AL47" s="28"/>
      <c r="AM47" s="34"/>
      <c r="AO47" s="24"/>
      <c r="AP47" s="24"/>
      <c r="AQ47" s="24"/>
      <c r="AR47" s="25"/>
      <c r="AS47" s="25"/>
      <c r="AT47" s="36">
        <f t="shared" ca="1" si="25"/>
        <v>0</v>
      </c>
      <c r="AU47" s="36" t="e">
        <f ca="1">#REF!-$AT47</f>
        <v>#REF!</v>
      </c>
      <c r="AV47" s="36">
        <f t="shared" ca="1" si="26"/>
        <v>0</v>
      </c>
      <c r="AW47" s="36">
        <f t="shared" ca="1" si="14"/>
        <v>0</v>
      </c>
      <c r="AX47" s="36">
        <f t="shared" ca="1" si="15"/>
        <v>0</v>
      </c>
      <c r="AY47" s="36">
        <f t="shared" ca="1" si="16"/>
        <v>0</v>
      </c>
      <c r="AZ47" s="36">
        <f t="shared" ca="1" si="17"/>
        <v>0</v>
      </c>
    </row>
    <row r="48" spans="1:52" ht="18.75" customHeight="1" outlineLevel="1" x14ac:dyDescent="0.25">
      <c r="A48" s="164" t="s">
        <v>500</v>
      </c>
      <c r="B48" s="27" t="str">
        <f t="shared" si="13"/>
        <v>CAD View</v>
      </c>
      <c r="C48" s="119">
        <v>40</v>
      </c>
      <c r="D48" s="119" t="s">
        <v>397</v>
      </c>
      <c r="E48" s="104"/>
      <c r="F48" s="104"/>
      <c r="G48" s="104"/>
      <c r="H48" s="29">
        <f t="shared" si="11"/>
        <v>0</v>
      </c>
      <c r="I48" s="30">
        <f t="shared" si="12"/>
        <v>0</v>
      </c>
      <c r="J48" s="1"/>
      <c r="K48" s="2"/>
      <c r="L48" s="2"/>
      <c r="M48" s="1"/>
      <c r="N48" s="162"/>
      <c r="O48" s="150"/>
      <c r="P48" s="31"/>
      <c r="Q48" s="32"/>
      <c r="R48" s="32"/>
      <c r="S48" s="33"/>
      <c r="T48" s="31"/>
      <c r="U48" s="28"/>
      <c r="V48" s="34"/>
      <c r="W48" s="34"/>
      <c r="X48" s="33"/>
      <c r="Y48" s="31"/>
      <c r="Z48" s="28"/>
      <c r="AA48" s="34"/>
      <c r="AB48" s="33"/>
      <c r="AC48" s="31"/>
      <c r="AD48" s="28"/>
      <c r="AE48" s="34"/>
      <c r="AF48" s="33"/>
      <c r="AG48" s="31"/>
      <c r="AH48" s="28"/>
      <c r="AI48" s="34"/>
      <c r="AJ48" s="35"/>
      <c r="AK48" s="35"/>
      <c r="AL48" s="28"/>
      <c r="AM48" s="34"/>
      <c r="AO48" s="24"/>
      <c r="AP48" s="24"/>
      <c r="AQ48" s="24"/>
      <c r="AR48" s="25"/>
      <c r="AS48" s="25"/>
      <c r="AT48" s="36">
        <f t="shared" ca="1" si="25"/>
        <v>0</v>
      </c>
      <c r="AU48" s="36" t="e">
        <f ca="1">#REF!-$AT48</f>
        <v>#REF!</v>
      </c>
      <c r="AV48" s="36">
        <f t="shared" ca="1" si="26"/>
        <v>0</v>
      </c>
      <c r="AW48" s="36">
        <f t="shared" ca="1" si="14"/>
        <v>0</v>
      </c>
      <c r="AX48" s="36">
        <f t="shared" ca="1" si="15"/>
        <v>0</v>
      </c>
      <c r="AY48" s="36">
        <f t="shared" ca="1" si="16"/>
        <v>0</v>
      </c>
      <c r="AZ48" s="36">
        <f t="shared" ca="1" si="17"/>
        <v>0</v>
      </c>
    </row>
    <row r="49" spans="1:52" s="23" customFormat="1" ht="15.75" outlineLevel="1" x14ac:dyDescent="0.25">
      <c r="A49" s="164" t="s">
        <v>501</v>
      </c>
      <c r="B49" s="27" t="str">
        <f t="shared" si="13"/>
        <v>CAD View and attribute modification (R/W)</v>
      </c>
      <c r="C49" s="119">
        <v>20</v>
      </c>
      <c r="D49" s="119" t="s">
        <v>397</v>
      </c>
      <c r="E49" s="104"/>
      <c r="F49" s="104"/>
      <c r="G49" s="104"/>
      <c r="H49" s="29">
        <f t="shared" si="11"/>
        <v>0</v>
      </c>
      <c r="I49" s="30">
        <f t="shared" si="12"/>
        <v>0</v>
      </c>
      <c r="J49" s="1"/>
      <c r="K49" s="2"/>
      <c r="L49" s="2"/>
      <c r="M49" s="1"/>
      <c r="N49" s="162"/>
      <c r="O49" s="149"/>
      <c r="P49" s="15"/>
      <c r="Q49" s="16"/>
      <c r="R49" s="16"/>
      <c r="S49" s="17"/>
      <c r="T49" s="15"/>
      <c r="U49" s="15"/>
      <c r="V49" s="16"/>
      <c r="W49" s="16"/>
      <c r="X49" s="17"/>
      <c r="Y49" s="15"/>
      <c r="Z49" s="18"/>
      <c r="AA49" s="19"/>
      <c r="AB49" s="17"/>
      <c r="AC49" s="15"/>
      <c r="AD49" s="18"/>
      <c r="AE49" s="19"/>
      <c r="AF49" s="17"/>
      <c r="AG49" s="15"/>
      <c r="AH49" s="18"/>
      <c r="AI49" s="19"/>
      <c r="AJ49" s="20"/>
      <c r="AK49" s="20"/>
      <c r="AL49" s="21"/>
      <c r="AM49" s="22"/>
      <c r="AO49" s="24">
        <f>MIN(I49:AJ49)</f>
        <v>0</v>
      </c>
      <c r="AP49" s="24">
        <f>AVERAGE(I49:AJ49)</f>
        <v>0</v>
      </c>
      <c r="AQ49" s="24">
        <f>MAX(I49:AJ49)</f>
        <v>0</v>
      </c>
      <c r="AR49" s="25">
        <f>_xlfn.STDEV.P(I49:AJ49)</f>
        <v>0</v>
      </c>
      <c r="AS49" s="25"/>
      <c r="AT49" s="26">
        <f t="shared" ca="1" si="25"/>
        <v>0</v>
      </c>
      <c r="AU49" s="26" t="e">
        <f ca="1">#REF!-$AT49</f>
        <v>#REF!</v>
      </c>
      <c r="AV49" s="26">
        <f t="shared" ca="1" si="26"/>
        <v>0</v>
      </c>
      <c r="AW49" s="26">
        <f t="shared" ca="1" si="14"/>
        <v>0</v>
      </c>
      <c r="AX49" s="26">
        <f t="shared" ca="1" si="15"/>
        <v>0</v>
      </c>
      <c r="AY49" s="26">
        <f t="shared" ca="1" si="16"/>
        <v>0</v>
      </c>
      <c r="AZ49" s="26">
        <f t="shared" ca="1" si="17"/>
        <v>0</v>
      </c>
    </row>
    <row r="50" spans="1:52" ht="18.75" customHeight="1" outlineLevel="1" x14ac:dyDescent="0.25">
      <c r="A50" s="164" t="s">
        <v>506</v>
      </c>
      <c r="B50" s="27" t="str">
        <f t="shared" si="13"/>
        <v>CAD Modification (R/W)</v>
      </c>
      <c r="C50" s="119">
        <v>10</v>
      </c>
      <c r="D50" s="119" t="s">
        <v>397</v>
      </c>
      <c r="E50" s="104"/>
      <c r="F50" s="104"/>
      <c r="G50" s="104"/>
      <c r="H50" s="29">
        <f t="shared" si="11"/>
        <v>0</v>
      </c>
      <c r="I50" s="30">
        <f t="shared" si="12"/>
        <v>0</v>
      </c>
      <c r="J50" s="1"/>
      <c r="K50" s="2"/>
      <c r="L50" s="2"/>
      <c r="M50" s="1"/>
      <c r="N50" s="162"/>
      <c r="O50" s="150"/>
      <c r="P50" s="31"/>
      <c r="Q50" s="32"/>
      <c r="R50" s="32"/>
      <c r="S50" s="33"/>
      <c r="T50" s="31"/>
      <c r="U50" s="28"/>
      <c r="V50" s="34"/>
      <c r="W50" s="34"/>
      <c r="X50" s="33"/>
      <c r="Y50" s="31"/>
      <c r="Z50" s="28"/>
      <c r="AA50" s="34"/>
      <c r="AB50" s="33"/>
      <c r="AC50" s="31"/>
      <c r="AD50" s="28"/>
      <c r="AE50" s="34"/>
      <c r="AF50" s="33"/>
      <c r="AG50" s="31"/>
      <c r="AH50" s="28"/>
      <c r="AI50" s="34"/>
      <c r="AJ50" s="35"/>
      <c r="AK50" s="35"/>
      <c r="AL50" s="28"/>
      <c r="AM50" s="34"/>
      <c r="AO50" s="24"/>
      <c r="AP50" s="24"/>
      <c r="AQ50" s="24"/>
      <c r="AR50" s="25"/>
      <c r="AS50" s="25"/>
      <c r="AT50" s="36">
        <f t="shared" ca="1" si="25"/>
        <v>0</v>
      </c>
      <c r="AU50" s="36" t="e">
        <f ca="1">#REF!-$AT50</f>
        <v>#REF!</v>
      </c>
      <c r="AV50" s="36">
        <f t="shared" ca="1" si="26"/>
        <v>0</v>
      </c>
      <c r="AW50" s="36">
        <f t="shared" ca="1" si="14"/>
        <v>0</v>
      </c>
      <c r="AX50" s="36">
        <f t="shared" ca="1" si="15"/>
        <v>0</v>
      </c>
      <c r="AY50" s="36">
        <f t="shared" ca="1" si="16"/>
        <v>0</v>
      </c>
      <c r="AZ50" s="36">
        <f t="shared" ca="1" si="17"/>
        <v>0</v>
      </c>
    </row>
    <row r="51" spans="1:52" ht="18.75" customHeight="1" outlineLevel="1" x14ac:dyDescent="0.25">
      <c r="A51" s="164" t="s">
        <v>737</v>
      </c>
      <c r="B51" s="141" t="str">
        <f t="shared" si="13"/>
        <v>Training</v>
      </c>
      <c r="C51" s="119"/>
      <c r="D51" s="119"/>
      <c r="E51" s="105"/>
      <c r="F51" s="106"/>
      <c r="G51" s="106"/>
      <c r="H51" s="29">
        <f t="shared" si="11"/>
        <v>0</v>
      </c>
      <c r="I51" s="30">
        <f t="shared" si="12"/>
        <v>0</v>
      </c>
      <c r="J51" s="1"/>
      <c r="K51" s="2"/>
      <c r="L51" s="2"/>
      <c r="M51" s="1"/>
      <c r="N51" s="162"/>
      <c r="O51" s="150"/>
      <c r="P51" s="31"/>
      <c r="Q51" s="32"/>
      <c r="R51" s="32"/>
      <c r="S51" s="33"/>
      <c r="T51" s="31"/>
      <c r="U51" s="28"/>
      <c r="V51" s="34"/>
      <c r="W51" s="34"/>
      <c r="X51" s="33"/>
      <c r="Y51" s="31"/>
      <c r="Z51" s="28"/>
      <c r="AA51" s="34"/>
      <c r="AB51" s="33"/>
      <c r="AC51" s="31"/>
      <c r="AD51" s="28"/>
      <c r="AE51" s="34"/>
      <c r="AF51" s="33"/>
      <c r="AG51" s="31"/>
      <c r="AH51" s="28"/>
      <c r="AI51" s="34"/>
      <c r="AJ51" s="35"/>
      <c r="AK51" s="35"/>
      <c r="AL51" s="28"/>
      <c r="AM51" s="34"/>
      <c r="AO51" s="24"/>
      <c r="AP51" s="24"/>
      <c r="AQ51" s="24"/>
      <c r="AR51" s="25"/>
      <c r="AS51" s="25"/>
      <c r="AT51" s="36">
        <f t="shared" ca="1" si="25"/>
        <v>0</v>
      </c>
      <c r="AU51" s="36" t="e">
        <f ca="1">#REF!-$AT51</f>
        <v>#REF!</v>
      </c>
      <c r="AV51" s="36">
        <f t="shared" ca="1" si="26"/>
        <v>0</v>
      </c>
      <c r="AW51" s="36">
        <f t="shared" ca="1" si="14"/>
        <v>0</v>
      </c>
      <c r="AX51" s="36">
        <f t="shared" ca="1" si="15"/>
        <v>0</v>
      </c>
      <c r="AY51" s="36">
        <f t="shared" ca="1" si="16"/>
        <v>0</v>
      </c>
      <c r="AZ51" s="36">
        <f t="shared" ca="1" si="17"/>
        <v>0</v>
      </c>
    </row>
    <row r="52" spans="1:52" ht="18.75" customHeight="1" outlineLevel="1" x14ac:dyDescent="0.25">
      <c r="A52" s="164" t="s">
        <v>738</v>
      </c>
      <c r="B52" s="27" t="str">
        <f t="shared" si="13"/>
        <v>BMS Basic training</v>
      </c>
      <c r="C52" s="119">
        <v>200</v>
      </c>
      <c r="D52" s="119" t="s">
        <v>408</v>
      </c>
      <c r="E52" s="104"/>
      <c r="F52" s="104"/>
      <c r="G52" s="104"/>
      <c r="H52" s="29">
        <f t="shared" si="11"/>
        <v>0</v>
      </c>
      <c r="I52" s="30">
        <f t="shared" si="12"/>
        <v>0</v>
      </c>
      <c r="J52" s="1"/>
      <c r="K52" s="2"/>
      <c r="L52" s="2"/>
      <c r="M52" s="1"/>
      <c r="N52" s="162"/>
      <c r="O52" s="150"/>
      <c r="P52" s="31"/>
      <c r="Q52" s="32"/>
      <c r="R52" s="32"/>
      <c r="S52" s="33"/>
      <c r="T52" s="31"/>
      <c r="U52" s="28"/>
      <c r="V52" s="34"/>
      <c r="W52" s="34"/>
      <c r="X52" s="33"/>
      <c r="Y52" s="31"/>
      <c r="Z52" s="28"/>
      <c r="AA52" s="34"/>
      <c r="AB52" s="33"/>
      <c r="AC52" s="31"/>
      <c r="AD52" s="28"/>
      <c r="AE52" s="34"/>
      <c r="AF52" s="33"/>
      <c r="AG52" s="31"/>
      <c r="AH52" s="28"/>
      <c r="AI52" s="34"/>
      <c r="AJ52" s="35"/>
      <c r="AK52" s="35"/>
      <c r="AL52" s="28"/>
      <c r="AM52" s="34"/>
      <c r="AO52" s="24"/>
      <c r="AP52" s="24"/>
      <c r="AQ52" s="24"/>
      <c r="AR52" s="25"/>
      <c r="AS52" s="25"/>
      <c r="AT52" s="36">
        <f t="shared" ca="1" si="25"/>
        <v>0</v>
      </c>
      <c r="AU52" s="36" t="e">
        <f ca="1">#REF!-$AT52</f>
        <v>#REF!</v>
      </c>
      <c r="AV52" s="36">
        <f t="shared" ca="1" si="26"/>
        <v>0</v>
      </c>
      <c r="AW52" s="36">
        <f t="shared" ca="1" si="14"/>
        <v>0</v>
      </c>
      <c r="AX52" s="36">
        <f t="shared" ca="1" si="15"/>
        <v>0</v>
      </c>
      <c r="AY52" s="36">
        <f t="shared" ca="1" si="16"/>
        <v>0</v>
      </c>
      <c r="AZ52" s="36">
        <f t="shared" ca="1" si="17"/>
        <v>0</v>
      </c>
    </row>
    <row r="53" spans="1:52" ht="18.75" customHeight="1" outlineLevel="1" x14ac:dyDescent="0.25">
      <c r="A53" s="164" t="s">
        <v>739</v>
      </c>
      <c r="B53" s="27" t="str">
        <f t="shared" si="13"/>
        <v>BMS Advanced training</v>
      </c>
      <c r="C53" s="119">
        <v>150</v>
      </c>
      <c r="D53" s="119" t="s">
        <v>408</v>
      </c>
      <c r="E53" s="104"/>
      <c r="F53" s="104"/>
      <c r="G53" s="104"/>
      <c r="H53" s="29">
        <f t="shared" si="11"/>
        <v>0</v>
      </c>
      <c r="I53" s="30">
        <f t="shared" si="12"/>
        <v>0</v>
      </c>
      <c r="J53" s="1"/>
      <c r="K53" s="2"/>
      <c r="L53" s="2"/>
      <c r="M53" s="1"/>
      <c r="N53" s="162"/>
      <c r="O53" s="150"/>
      <c r="P53" s="31"/>
      <c r="Q53" s="32"/>
      <c r="R53" s="32"/>
      <c r="S53" s="33"/>
      <c r="T53" s="31"/>
      <c r="U53" s="28"/>
      <c r="V53" s="34"/>
      <c r="W53" s="34"/>
      <c r="X53" s="33"/>
      <c r="Y53" s="31"/>
      <c r="Z53" s="28"/>
      <c r="AA53" s="34"/>
      <c r="AB53" s="33"/>
      <c r="AC53" s="31"/>
      <c r="AD53" s="28"/>
      <c r="AE53" s="34"/>
      <c r="AF53" s="33"/>
      <c r="AG53" s="31"/>
      <c r="AH53" s="28"/>
      <c r="AI53" s="34"/>
      <c r="AJ53" s="35"/>
      <c r="AK53" s="35"/>
      <c r="AL53" s="28"/>
      <c r="AM53" s="34"/>
      <c r="AO53" s="24"/>
      <c r="AP53" s="24"/>
      <c r="AQ53" s="24"/>
      <c r="AR53" s="25"/>
      <c r="AS53" s="25"/>
      <c r="AT53" s="36">
        <f t="shared" ca="1" si="25"/>
        <v>0</v>
      </c>
      <c r="AU53" s="36" t="e">
        <f ca="1">#REF!-$AT53</f>
        <v>#REF!</v>
      </c>
      <c r="AV53" s="36">
        <f t="shared" ca="1" si="26"/>
        <v>0</v>
      </c>
      <c r="AW53" s="36">
        <f t="shared" ca="1" si="14"/>
        <v>0</v>
      </c>
      <c r="AX53" s="36">
        <f t="shared" ca="1" si="15"/>
        <v>0</v>
      </c>
      <c r="AY53" s="36">
        <f t="shared" ca="1" si="16"/>
        <v>0</v>
      </c>
      <c r="AZ53" s="36">
        <f t="shared" ca="1" si="17"/>
        <v>0</v>
      </c>
    </row>
    <row r="54" spans="1:52" s="23" customFormat="1" ht="15.75" outlineLevel="1" x14ac:dyDescent="0.25">
      <c r="A54" s="164" t="s">
        <v>740</v>
      </c>
      <c r="B54" s="27" t="str">
        <f t="shared" si="13"/>
        <v>CAD training</v>
      </c>
      <c r="C54" s="119">
        <v>150</v>
      </c>
      <c r="D54" s="119" t="s">
        <v>408</v>
      </c>
      <c r="E54" s="104"/>
      <c r="F54" s="104"/>
      <c r="G54" s="104"/>
      <c r="H54" s="29">
        <f t="shared" si="11"/>
        <v>0</v>
      </c>
      <c r="I54" s="30">
        <f t="shared" si="12"/>
        <v>0</v>
      </c>
      <c r="J54" s="1"/>
      <c r="K54" s="2"/>
      <c r="L54" s="2"/>
      <c r="M54" s="1"/>
      <c r="N54" s="162"/>
      <c r="O54" s="149"/>
      <c r="P54" s="15"/>
      <c r="Q54" s="16"/>
      <c r="R54" s="16"/>
      <c r="S54" s="17"/>
      <c r="T54" s="15"/>
      <c r="U54" s="15"/>
      <c r="V54" s="16"/>
      <c r="W54" s="16"/>
      <c r="X54" s="17"/>
      <c r="Y54" s="15"/>
      <c r="Z54" s="18"/>
      <c r="AA54" s="19"/>
      <c r="AB54" s="17"/>
      <c r="AC54" s="15"/>
      <c r="AD54" s="18"/>
      <c r="AE54" s="19"/>
      <c r="AF54" s="17"/>
      <c r="AG54" s="15"/>
      <c r="AH54" s="18"/>
      <c r="AI54" s="19"/>
      <c r="AJ54" s="20"/>
      <c r="AK54" s="20"/>
      <c r="AL54" s="21"/>
      <c r="AM54" s="22"/>
      <c r="AO54" s="24">
        <f>MIN(I54:AJ54)</f>
        <v>0</v>
      </c>
      <c r="AP54" s="24">
        <f>AVERAGE(I54:AJ54)</f>
        <v>0</v>
      </c>
      <c r="AQ54" s="24">
        <f>MAX(I54:AJ54)</f>
        <v>0</v>
      </c>
      <c r="AR54" s="25">
        <f>_xlfn.STDEV.P(I54:AJ54)</f>
        <v>0</v>
      </c>
      <c r="AS54" s="25"/>
      <c r="AT54" s="26">
        <f t="shared" ca="1" si="25"/>
        <v>0</v>
      </c>
      <c r="AU54" s="26" t="e">
        <f ca="1">#REF!-$AT54</f>
        <v>#REF!</v>
      </c>
      <c r="AV54" s="26">
        <f t="shared" ca="1" si="26"/>
        <v>0</v>
      </c>
      <c r="AW54" s="26">
        <f t="shared" ca="1" si="14"/>
        <v>0</v>
      </c>
      <c r="AX54" s="26">
        <f t="shared" ca="1" si="15"/>
        <v>0</v>
      </c>
      <c r="AY54" s="26">
        <f t="shared" ca="1" si="16"/>
        <v>0</v>
      </c>
      <c r="AZ54" s="26">
        <f t="shared" ca="1" si="17"/>
        <v>0</v>
      </c>
    </row>
    <row r="55" spans="1:52" ht="18.75" customHeight="1" outlineLevel="1" x14ac:dyDescent="0.25">
      <c r="A55" s="164" t="s">
        <v>741</v>
      </c>
      <c r="B55" s="27" t="str">
        <f t="shared" si="13"/>
        <v>Admin training</v>
      </c>
      <c r="C55" s="119">
        <v>50</v>
      </c>
      <c r="D55" s="119" t="s">
        <v>408</v>
      </c>
      <c r="E55" s="104"/>
      <c r="F55" s="104"/>
      <c r="G55" s="104"/>
      <c r="H55" s="29">
        <f t="shared" si="11"/>
        <v>0</v>
      </c>
      <c r="I55" s="30">
        <f t="shared" si="12"/>
        <v>0</v>
      </c>
      <c r="J55" s="1"/>
      <c r="K55" s="2"/>
      <c r="L55" s="2"/>
      <c r="M55" s="1"/>
      <c r="N55" s="162"/>
      <c r="O55" s="153"/>
      <c r="P55" s="44"/>
      <c r="Q55" s="45"/>
      <c r="R55" s="45"/>
      <c r="S55" s="33"/>
      <c r="T55" s="43"/>
      <c r="U55" s="44"/>
      <c r="V55" s="45"/>
      <c r="W55" s="45"/>
      <c r="X55" s="33"/>
      <c r="Y55" s="31"/>
      <c r="Z55" s="28"/>
      <c r="AA55" s="34"/>
      <c r="AB55" s="33"/>
      <c r="AC55" s="31"/>
      <c r="AD55" s="28"/>
      <c r="AE55" s="34"/>
      <c r="AF55" s="33"/>
      <c r="AG55" s="31"/>
      <c r="AH55" s="28"/>
      <c r="AI55" s="34"/>
      <c r="AJ55" s="35"/>
      <c r="AK55" s="35"/>
      <c r="AL55" s="28"/>
      <c r="AM55" s="34"/>
      <c r="AO55" s="24"/>
      <c r="AP55" s="24"/>
      <c r="AQ55" s="24"/>
      <c r="AR55" s="25"/>
      <c r="AS55" s="25"/>
      <c r="AT55" s="36" t="e">
        <f ca="1">INDIRECT($AT$1&amp;ROW(#REF!))</f>
        <v>#REF!</v>
      </c>
      <c r="AU55" s="36" t="e">
        <f ca="1">#REF!-$AT55</f>
        <v>#REF!</v>
      </c>
      <c r="AV55" s="36" t="e">
        <f ca="1">#REF!-$AT55</f>
        <v>#REF!</v>
      </c>
      <c r="AW55" s="36" t="e">
        <f t="shared" ca="1" si="14"/>
        <v>#REF!</v>
      </c>
      <c r="AX55" s="36" t="e">
        <f t="shared" ca="1" si="15"/>
        <v>#REF!</v>
      </c>
      <c r="AY55" s="36" t="e">
        <f t="shared" ca="1" si="16"/>
        <v>#REF!</v>
      </c>
      <c r="AZ55" s="36" t="e">
        <f t="shared" ca="1" si="17"/>
        <v>#REF!</v>
      </c>
    </row>
    <row r="56" spans="1:52" ht="18.75" customHeight="1" outlineLevel="1" x14ac:dyDescent="0.25">
      <c r="A56" s="164" t="s">
        <v>791</v>
      </c>
      <c r="B56" s="27" t="str">
        <f>+IFERROR(VLOOKUP(A56,DATA,2,FALSE),"")</f>
        <v>Travel lump sum per trainer and journey</v>
      </c>
      <c r="C56" s="119">
        <v>15</v>
      </c>
      <c r="D56" s="119" t="s">
        <v>397</v>
      </c>
      <c r="E56" s="105"/>
      <c r="F56" s="106"/>
      <c r="G56" s="106"/>
      <c r="H56" s="29">
        <f t="shared" si="11"/>
        <v>0</v>
      </c>
      <c r="I56" s="30">
        <f t="shared" si="12"/>
        <v>0</v>
      </c>
      <c r="J56" s="1"/>
      <c r="K56" s="2"/>
      <c r="L56" s="2"/>
      <c r="M56" s="1"/>
      <c r="N56" s="162"/>
      <c r="O56" s="153"/>
      <c r="P56" s="44"/>
      <c r="Q56" s="45"/>
      <c r="R56" s="45"/>
      <c r="S56" s="33"/>
      <c r="T56" s="43"/>
      <c r="U56" s="44"/>
      <c r="V56" s="45"/>
      <c r="W56" s="45"/>
      <c r="X56" s="33"/>
      <c r="Y56" s="31"/>
      <c r="Z56" s="28"/>
      <c r="AA56" s="34"/>
      <c r="AB56" s="33"/>
      <c r="AC56" s="31"/>
      <c r="AD56" s="28"/>
      <c r="AE56" s="34"/>
      <c r="AF56" s="33"/>
      <c r="AG56" s="31"/>
      <c r="AH56" s="28"/>
      <c r="AI56" s="34"/>
      <c r="AJ56" s="35"/>
      <c r="AK56" s="35"/>
      <c r="AL56" s="28"/>
      <c r="AM56" s="34"/>
      <c r="AO56" s="24"/>
      <c r="AP56" s="24"/>
      <c r="AQ56" s="24"/>
      <c r="AR56" s="25"/>
      <c r="AS56" s="25"/>
      <c r="AT56" s="36" t="e">
        <f ca="1">INDIRECT($AT$1&amp;ROW(#REF!))</f>
        <v>#REF!</v>
      </c>
      <c r="AU56" s="36" t="e">
        <f ca="1">#REF!-$AT56</f>
        <v>#REF!</v>
      </c>
      <c r="AV56" s="36" t="e">
        <f ca="1">#REF!-$AT56</f>
        <v>#REF!</v>
      </c>
      <c r="AW56" s="36" t="e">
        <f t="shared" ca="1" si="14"/>
        <v>#REF!</v>
      </c>
      <c r="AX56" s="36" t="e">
        <f t="shared" ca="1" si="15"/>
        <v>#REF!</v>
      </c>
      <c r="AY56" s="36" t="e">
        <f t="shared" ca="1" si="16"/>
        <v>#REF!</v>
      </c>
      <c r="AZ56" s="36" t="e">
        <f t="shared" ca="1" si="17"/>
        <v>#REF!</v>
      </c>
    </row>
    <row r="57" spans="1:52" s="50" customFormat="1" ht="15.75" customHeight="1" outlineLevel="1" x14ac:dyDescent="0.25">
      <c r="A57" s="164" t="s">
        <v>792</v>
      </c>
      <c r="B57" s="27" t="str">
        <f t="shared" si="13"/>
        <v>Housing per trainer and day</v>
      </c>
      <c r="C57" s="136">
        <v>60</v>
      </c>
      <c r="D57" s="136" t="s">
        <v>539</v>
      </c>
      <c r="E57" s="105"/>
      <c r="F57" s="104"/>
      <c r="G57" s="104"/>
      <c r="H57" s="29">
        <f t="shared" si="11"/>
        <v>0</v>
      </c>
      <c r="I57" s="30">
        <f t="shared" si="12"/>
        <v>0</v>
      </c>
      <c r="J57" s="1"/>
      <c r="K57" s="2"/>
      <c r="L57" s="2"/>
      <c r="M57" s="1"/>
      <c r="N57" s="162"/>
      <c r="O57" s="154"/>
      <c r="P57" s="48"/>
      <c r="Q57" s="49"/>
      <c r="R57" s="49"/>
      <c r="S57" s="47"/>
      <c r="T57" s="55"/>
      <c r="U57" s="48"/>
      <c r="V57" s="49"/>
      <c r="W57" s="49"/>
      <c r="X57" s="47"/>
      <c r="Y57" s="48"/>
      <c r="Z57" s="56"/>
      <c r="AA57" s="57"/>
      <c r="AB57" s="47"/>
      <c r="AC57" s="48"/>
      <c r="AD57" s="56"/>
      <c r="AE57" s="57"/>
      <c r="AF57" s="47"/>
      <c r="AG57" s="48"/>
      <c r="AH57" s="56"/>
      <c r="AI57" s="57"/>
      <c r="AJ57" s="47"/>
      <c r="AK57" s="47"/>
      <c r="AL57" s="48"/>
      <c r="AM57" s="49"/>
      <c r="AO57" s="51"/>
      <c r="AP57" s="51"/>
      <c r="AQ57" s="51"/>
      <c r="AR57" s="52"/>
      <c r="AS57" s="52"/>
      <c r="AT57" s="54"/>
      <c r="AU57" s="54"/>
      <c r="AV57" s="54"/>
      <c r="AW57" s="54"/>
      <c r="AX57" s="54"/>
      <c r="AY57" s="54"/>
      <c r="AZ57" s="54"/>
    </row>
    <row r="58" spans="1:52" ht="18.75" customHeight="1" outlineLevel="1" x14ac:dyDescent="0.25">
      <c r="A58" s="200" t="s">
        <v>443</v>
      </c>
      <c r="B58" s="201"/>
      <c r="C58" s="111"/>
      <c r="D58" s="112"/>
      <c r="E58" s="113"/>
      <c r="F58" s="113"/>
      <c r="G58" s="113"/>
      <c r="H58" s="113"/>
      <c r="I58" s="72">
        <f>SUM(I8:I57)</f>
        <v>0</v>
      </c>
      <c r="J58" s="116"/>
      <c r="K58" s="116"/>
      <c r="L58" s="116"/>
      <c r="M58" s="116"/>
      <c r="N58" s="165"/>
      <c r="O58" s="155"/>
      <c r="P58" s="71"/>
      <c r="Q58" s="71"/>
      <c r="R58" s="71"/>
      <c r="S58" s="72">
        <f>S92+S57</f>
        <v>0</v>
      </c>
      <c r="T58" s="71"/>
      <c r="U58" s="71"/>
      <c r="V58" s="71"/>
      <c r="W58" s="71"/>
      <c r="X58" s="35"/>
      <c r="Y58" s="71"/>
      <c r="Z58" s="71"/>
      <c r="AA58" s="71"/>
      <c r="AB58" s="35"/>
      <c r="AC58" s="71"/>
      <c r="AD58" s="71"/>
      <c r="AE58" s="71"/>
      <c r="AF58" s="35"/>
      <c r="AG58" s="71"/>
      <c r="AH58" s="71"/>
      <c r="AI58" s="71"/>
      <c r="AJ58" s="72"/>
      <c r="AK58" s="72"/>
      <c r="AL58" s="71"/>
      <c r="AM58" s="71"/>
      <c r="AO58" s="24"/>
      <c r="AP58" s="24"/>
      <c r="AQ58" s="24"/>
      <c r="AR58" s="25"/>
      <c r="AS58" s="25"/>
      <c r="AT58" s="26"/>
      <c r="AU58" s="26"/>
      <c r="AV58" s="26"/>
      <c r="AW58" s="26"/>
      <c r="AX58" s="26"/>
      <c r="AY58" s="26"/>
      <c r="AZ58" s="26"/>
    </row>
    <row r="59" spans="1:52" ht="18.75" outlineLevel="1" x14ac:dyDescent="0.25">
      <c r="A59" s="200" t="s">
        <v>444</v>
      </c>
      <c r="B59" s="201"/>
      <c r="C59" s="111"/>
      <c r="D59" s="112" t="s">
        <v>445</v>
      </c>
      <c r="E59" s="113"/>
      <c r="F59" s="114"/>
      <c r="G59" s="114"/>
      <c r="H59" s="114"/>
      <c r="I59" s="109"/>
      <c r="J59" s="117"/>
      <c r="K59" s="117"/>
      <c r="L59" s="117"/>
      <c r="M59" s="117"/>
      <c r="N59" s="166"/>
      <c r="O59" s="156"/>
      <c r="P59" s="75"/>
      <c r="Q59" s="75"/>
      <c r="R59" s="75"/>
      <c r="S59" s="72">
        <f>S92*20%</f>
        <v>0</v>
      </c>
      <c r="T59" s="75"/>
      <c r="U59" s="75"/>
      <c r="V59" s="75"/>
      <c r="W59" s="75"/>
      <c r="X59" s="72"/>
      <c r="Y59" s="75"/>
      <c r="Z59" s="75"/>
      <c r="AA59" s="75"/>
      <c r="AB59" s="72"/>
      <c r="AC59" s="75"/>
      <c r="AD59" s="75"/>
      <c r="AE59" s="75"/>
      <c r="AF59" s="72"/>
      <c r="AG59" s="75"/>
      <c r="AH59" s="75"/>
      <c r="AI59" s="75"/>
      <c r="AJ59" s="72"/>
      <c r="AK59" s="72"/>
      <c r="AL59" s="75"/>
      <c r="AM59" s="75"/>
      <c r="AO59" s="24"/>
      <c r="AP59" s="24"/>
      <c r="AQ59" s="24"/>
      <c r="AR59" s="25"/>
      <c r="AS59" s="25"/>
      <c r="AT59" s="26">
        <f ca="1">INDIRECT($AT$1&amp;ROW(A61))</f>
        <v>0</v>
      </c>
      <c r="AU59" s="26" t="e">
        <f ca="1">#REF!-$AT59</f>
        <v>#REF!</v>
      </c>
      <c r="AV59" s="26">
        <f ca="1">M61-$AT59</f>
        <v>0</v>
      </c>
      <c r="AW59" s="26">
        <f ca="1">S59-$AT59</f>
        <v>0</v>
      </c>
      <c r="AX59" s="26">
        <f ca="1">X59-$AT59</f>
        <v>0</v>
      </c>
      <c r="AY59" s="26">
        <f ca="1">AB59-$AT59</f>
        <v>0</v>
      </c>
      <c r="AZ59" s="26">
        <f ca="1">AF59-$AT59</f>
        <v>0</v>
      </c>
    </row>
    <row r="60" spans="1:52" ht="18.75" customHeight="1" x14ac:dyDescent="0.25">
      <c r="A60" s="200" t="s">
        <v>442</v>
      </c>
      <c r="B60" s="201"/>
      <c r="C60" s="111"/>
      <c r="D60" s="112"/>
      <c r="E60" s="113"/>
      <c r="F60" s="113"/>
      <c r="G60" s="113"/>
      <c r="H60" s="113"/>
      <c r="I60" s="72">
        <f>+I58*(1+I59)</f>
        <v>0</v>
      </c>
      <c r="J60" s="120">
        <f>+COUNTA(J8:J57)</f>
        <v>0</v>
      </c>
      <c r="K60" s="120">
        <f>+COUNTA(K8:K57)</f>
        <v>0</v>
      </c>
      <c r="L60" s="120">
        <f>+COUNTA(L8:L57)</f>
        <v>0</v>
      </c>
      <c r="M60" s="120">
        <f>+COUNTA(M8:M57)</f>
        <v>0</v>
      </c>
      <c r="N60" s="167">
        <f>+COUNTA(N8:N57)</f>
        <v>0</v>
      </c>
      <c r="O60" s="155"/>
      <c r="P60" s="71"/>
      <c r="Q60" s="71"/>
      <c r="R60" s="71"/>
      <c r="S60" s="72">
        <f>SUM(S58:S59)</f>
        <v>0</v>
      </c>
      <c r="T60" s="71"/>
      <c r="U60" s="71"/>
      <c r="V60" s="71"/>
      <c r="W60" s="71"/>
      <c r="X60" s="72"/>
      <c r="Y60" s="71"/>
      <c r="Z60" s="71"/>
      <c r="AA60" s="71"/>
      <c r="AB60" s="72"/>
      <c r="AC60" s="71"/>
      <c r="AD60" s="71"/>
      <c r="AE60" s="71"/>
      <c r="AF60" s="72"/>
      <c r="AG60" s="71"/>
      <c r="AH60" s="71"/>
      <c r="AI60" s="71"/>
      <c r="AJ60" s="72"/>
      <c r="AK60" s="72"/>
      <c r="AL60" s="71"/>
      <c r="AM60" s="71"/>
      <c r="AO60" s="24">
        <f>MIN(I60:AJ60)</f>
        <v>0</v>
      </c>
      <c r="AP60" s="24">
        <f>AVERAGE(I60:AJ60)</f>
        <v>0</v>
      </c>
      <c r="AQ60" s="24">
        <f>MAX(I60:AJ60)</f>
        <v>0</v>
      </c>
      <c r="AR60" s="25">
        <f>_xlfn.STDEV.P(I60:AJ60)</f>
        <v>0</v>
      </c>
      <c r="AS60" s="25"/>
      <c r="AT60" s="26">
        <f ca="1">INDIRECT($AT$1&amp;ROW(A62))</f>
        <v>0</v>
      </c>
      <c r="AU60" s="26" t="e">
        <f ca="1">#REF!-$AT60</f>
        <v>#REF!</v>
      </c>
      <c r="AV60" s="26">
        <f ca="1">M62-$AT60</f>
        <v>0</v>
      </c>
      <c r="AW60" s="26">
        <f ca="1">S60-$AT60</f>
        <v>0</v>
      </c>
      <c r="AX60" s="26">
        <f ca="1">X60-$AT60</f>
        <v>0</v>
      </c>
      <c r="AY60" s="26">
        <f ca="1">AB60-$AT60</f>
        <v>0</v>
      </c>
      <c r="AZ60" s="26">
        <f ca="1">AF60-$AT60</f>
        <v>0</v>
      </c>
    </row>
    <row r="61" spans="1:52" ht="18.75" x14ac:dyDescent="0.25">
      <c r="A61" s="202" t="s">
        <v>0</v>
      </c>
      <c r="B61" s="203"/>
      <c r="C61" s="111"/>
      <c r="D61" s="112"/>
      <c r="E61" s="115"/>
      <c r="F61" s="115"/>
      <c r="G61" s="115"/>
      <c r="H61" s="108">
        <v>0.2</v>
      </c>
      <c r="I61" s="72">
        <f>+I60*(H61)</f>
        <v>0</v>
      </c>
      <c r="J61" s="118"/>
      <c r="K61" s="118"/>
      <c r="L61" s="118"/>
      <c r="M61" s="118"/>
      <c r="N61" s="16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52" ht="18.75" customHeight="1" x14ac:dyDescent="0.25">
      <c r="A62" s="200" t="s">
        <v>1</v>
      </c>
      <c r="B62" s="201"/>
      <c r="C62" s="111"/>
      <c r="D62" s="112"/>
      <c r="E62" s="113"/>
      <c r="F62" s="113"/>
      <c r="G62" s="113"/>
      <c r="H62" s="113"/>
      <c r="I62" s="72">
        <f>SUM(I60:I61)</f>
        <v>0</v>
      </c>
      <c r="J62" s="118"/>
      <c r="K62" s="118"/>
      <c r="L62" s="118"/>
      <c r="M62" s="118"/>
      <c r="N62" s="165"/>
      <c r="O62" s="155"/>
      <c r="P62" s="71"/>
      <c r="Q62" s="71"/>
      <c r="R62" s="71"/>
      <c r="S62" s="72"/>
      <c r="T62" s="71"/>
      <c r="U62" s="71"/>
      <c r="V62" s="71"/>
      <c r="W62" s="71"/>
      <c r="X62" s="72"/>
      <c r="Y62" s="71"/>
      <c r="Z62" s="71"/>
      <c r="AA62" s="71"/>
      <c r="AB62" s="72"/>
      <c r="AC62" s="71"/>
      <c r="AD62" s="71"/>
      <c r="AE62" s="71"/>
      <c r="AF62" s="72"/>
      <c r="AG62" s="71"/>
      <c r="AH62" s="71"/>
      <c r="AI62" s="71"/>
      <c r="AJ62" s="72"/>
      <c r="AK62" s="72"/>
      <c r="AL62" s="71"/>
      <c r="AM62" s="71"/>
      <c r="AO62" s="24"/>
      <c r="AP62" s="24"/>
      <c r="AQ62" s="24"/>
      <c r="AR62" s="25"/>
      <c r="AS62" s="25"/>
      <c r="AT62" s="26"/>
      <c r="AU62" s="26"/>
      <c r="AV62" s="26"/>
      <c r="AW62" s="26"/>
      <c r="AX62" s="26"/>
      <c r="AY62" s="26"/>
      <c r="AZ62" s="26"/>
    </row>
    <row r="63" spans="1:52" ht="11.25" customHeight="1" x14ac:dyDescent="0.25">
      <c r="A63" s="169"/>
      <c r="B63" s="170"/>
      <c r="C63" s="170"/>
      <c r="D63" s="171"/>
      <c r="E63" s="170"/>
      <c r="F63" s="170"/>
      <c r="G63" s="170"/>
      <c r="H63" s="170"/>
      <c r="I63" s="170"/>
      <c r="J63" s="170"/>
      <c r="K63" s="170"/>
      <c r="L63" s="170"/>
      <c r="M63" s="170"/>
      <c r="N63" s="172"/>
      <c r="O63" s="155"/>
      <c r="P63" s="71"/>
      <c r="Q63" s="71"/>
      <c r="R63" s="71"/>
      <c r="S63" s="72"/>
      <c r="T63" s="71"/>
      <c r="U63" s="71"/>
      <c r="V63" s="71"/>
      <c r="W63" s="71"/>
      <c r="X63" s="72"/>
      <c r="Y63" s="71"/>
      <c r="Z63" s="71"/>
      <c r="AA63" s="71"/>
      <c r="AB63" s="72"/>
      <c r="AC63" s="71"/>
      <c r="AD63" s="71"/>
      <c r="AE63" s="71"/>
      <c r="AF63" s="72"/>
      <c r="AG63" s="71"/>
      <c r="AH63" s="71"/>
      <c r="AI63" s="71"/>
      <c r="AJ63" s="72"/>
      <c r="AK63" s="72"/>
      <c r="AL63" s="71"/>
      <c r="AM63" s="71"/>
      <c r="AO63" s="24"/>
      <c r="AP63" s="24"/>
      <c r="AQ63" s="24"/>
      <c r="AR63" s="25"/>
      <c r="AS63" s="25"/>
      <c r="AT63" s="26"/>
      <c r="AU63" s="26"/>
      <c r="AV63" s="26"/>
      <c r="AW63" s="26"/>
      <c r="AX63" s="26"/>
      <c r="AY63" s="26"/>
      <c r="AZ63" s="26"/>
    </row>
    <row r="64" spans="1:52" s="68" customFormat="1" ht="18.75" customHeight="1" x14ac:dyDescent="0.25">
      <c r="A64" s="206" t="s">
        <v>448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8"/>
      <c r="O64" s="157"/>
      <c r="P64" s="48"/>
      <c r="Q64" s="49"/>
      <c r="R64" s="49"/>
      <c r="S64" s="47"/>
      <c r="T64" s="48"/>
      <c r="U64" s="55"/>
      <c r="V64" s="66"/>
      <c r="W64" s="66"/>
      <c r="X64" s="47"/>
      <c r="Y64" s="48"/>
      <c r="Z64" s="55"/>
      <c r="AA64" s="66"/>
      <c r="AB64" s="47"/>
      <c r="AC64" s="48"/>
      <c r="AD64" s="55"/>
      <c r="AE64" s="66"/>
      <c r="AF64" s="47"/>
      <c r="AG64" s="48"/>
      <c r="AH64" s="55"/>
      <c r="AI64" s="66"/>
      <c r="AJ64" s="67"/>
      <c r="AK64" s="67"/>
      <c r="AL64" s="55"/>
      <c r="AM64" s="66"/>
      <c r="AO64" s="51"/>
      <c r="AP64" s="51"/>
      <c r="AQ64" s="51"/>
      <c r="AR64" s="52"/>
      <c r="AS64" s="52"/>
      <c r="AT64" s="54">
        <f ca="1">INDIRECT($AT$1&amp;ROW(A66))</f>
        <v>0</v>
      </c>
      <c r="AU64" s="54" t="e">
        <f ca="1">#REF!-$AT64</f>
        <v>#REF!</v>
      </c>
      <c r="AV64" s="54">
        <f ca="1">M66-$AT64</f>
        <v>0</v>
      </c>
      <c r="AW64" s="54">
        <f t="shared" ref="AW64:AW65" ca="1" si="27">S64-$AT64</f>
        <v>0</v>
      </c>
      <c r="AX64" s="54">
        <f t="shared" ref="AX64:AX65" ca="1" si="28">X64-$AT64</f>
        <v>0</v>
      </c>
      <c r="AY64" s="54">
        <f t="shared" ref="AY64:AY65" ca="1" si="29">AB64-$AT64</f>
        <v>0</v>
      </c>
      <c r="AZ64" s="54">
        <f t="shared" ref="AZ64:AZ65" ca="1" si="30">AF64-$AT64</f>
        <v>0</v>
      </c>
    </row>
    <row r="65" spans="1:52" s="68" customFormat="1" ht="18.75" customHeight="1" x14ac:dyDescent="0.25">
      <c r="A65" s="209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1"/>
      <c r="O65" s="157"/>
      <c r="P65" s="48"/>
      <c r="Q65" s="49"/>
      <c r="R65" s="49"/>
      <c r="S65" s="47"/>
      <c r="T65" s="48"/>
      <c r="U65" s="55"/>
      <c r="V65" s="66"/>
      <c r="W65" s="66"/>
      <c r="X65" s="47"/>
      <c r="Y65" s="48"/>
      <c r="Z65" s="55"/>
      <c r="AA65" s="66"/>
      <c r="AB65" s="47"/>
      <c r="AC65" s="48"/>
      <c r="AD65" s="55"/>
      <c r="AE65" s="66"/>
      <c r="AF65" s="47"/>
      <c r="AG65" s="48"/>
      <c r="AH65" s="55"/>
      <c r="AI65" s="66"/>
      <c r="AJ65" s="67"/>
      <c r="AK65" s="67"/>
      <c r="AL65" s="55"/>
      <c r="AM65" s="66"/>
      <c r="AO65" s="51"/>
      <c r="AP65" s="51"/>
      <c r="AQ65" s="51"/>
      <c r="AR65" s="52"/>
      <c r="AS65" s="52"/>
      <c r="AT65" s="54">
        <f ca="1">INDIRECT($AT$1&amp;ROW(A67))</f>
        <v>0</v>
      </c>
      <c r="AU65" s="54" t="e">
        <f ca="1">#REF!-$AT65</f>
        <v>#REF!</v>
      </c>
      <c r="AV65" s="54">
        <f ca="1">M67-$AT65</f>
        <v>0</v>
      </c>
      <c r="AW65" s="54">
        <f t="shared" ca="1" si="27"/>
        <v>0</v>
      </c>
      <c r="AX65" s="54">
        <f t="shared" ca="1" si="28"/>
        <v>0</v>
      </c>
      <c r="AY65" s="54">
        <f t="shared" ca="1" si="29"/>
        <v>0</v>
      </c>
      <c r="AZ65" s="54">
        <f t="shared" ca="1" si="30"/>
        <v>0</v>
      </c>
    </row>
    <row r="66" spans="1:52" s="50" customFormat="1" ht="15.75" customHeight="1" outlineLevel="1" x14ac:dyDescent="0.25">
      <c r="A66" s="173" t="s">
        <v>743</v>
      </c>
      <c r="B66" s="27" t="str">
        <f t="shared" si="13"/>
        <v>Option I -Web access outside UNIDO Domain</v>
      </c>
      <c r="C66" s="135"/>
      <c r="D66" s="135"/>
      <c r="E66" s="104"/>
      <c r="F66" s="104"/>
      <c r="G66" s="104"/>
      <c r="H66" s="29">
        <f t="shared" si="11"/>
        <v>0</v>
      </c>
      <c r="I66" s="30">
        <f t="shared" si="12"/>
        <v>0</v>
      </c>
      <c r="J66" s="1"/>
      <c r="K66" s="2"/>
      <c r="L66" s="2"/>
      <c r="M66" s="1"/>
      <c r="N66" s="162"/>
      <c r="O66" s="154"/>
      <c r="P66" s="48"/>
      <c r="Q66" s="49"/>
      <c r="R66" s="49"/>
      <c r="S66" s="47"/>
      <c r="T66" s="55"/>
      <c r="U66" s="48"/>
      <c r="V66" s="49"/>
      <c r="W66" s="49"/>
      <c r="X66" s="47"/>
      <c r="Y66" s="48"/>
      <c r="Z66" s="56"/>
      <c r="AA66" s="57"/>
      <c r="AB66" s="47"/>
      <c r="AC66" s="48"/>
      <c r="AD66" s="56"/>
      <c r="AE66" s="57"/>
      <c r="AF66" s="47"/>
      <c r="AG66" s="48"/>
      <c r="AH66" s="56"/>
      <c r="AI66" s="57"/>
      <c r="AJ66" s="47"/>
      <c r="AK66" s="47"/>
      <c r="AL66" s="48"/>
      <c r="AM66" s="49"/>
      <c r="AO66" s="51"/>
      <c r="AP66" s="51"/>
      <c r="AQ66" s="51"/>
      <c r="AR66" s="52"/>
      <c r="AS66" s="52"/>
      <c r="AT66" s="54"/>
      <c r="AU66" s="54"/>
      <c r="AV66" s="54"/>
      <c r="AW66" s="54"/>
      <c r="AX66" s="54"/>
      <c r="AY66" s="54"/>
      <c r="AZ66" s="54"/>
    </row>
    <row r="67" spans="1:52" s="65" customFormat="1" ht="15.75" outlineLevel="1" x14ac:dyDescent="0.25">
      <c r="A67" s="164" t="s">
        <v>540</v>
      </c>
      <c r="B67" s="27" t="str">
        <f t="shared" si="13"/>
        <v>Network architecture</v>
      </c>
      <c r="C67" s="119">
        <v>1</v>
      </c>
      <c r="D67" s="119" t="s">
        <v>397</v>
      </c>
      <c r="E67" s="104"/>
      <c r="F67" s="104"/>
      <c r="G67" s="104"/>
      <c r="H67" s="29">
        <f t="shared" si="11"/>
        <v>0</v>
      </c>
      <c r="I67" s="30">
        <f t="shared" si="12"/>
        <v>0</v>
      </c>
      <c r="J67" s="1"/>
      <c r="K67" s="2"/>
      <c r="L67" s="2"/>
      <c r="M67" s="1"/>
      <c r="N67" s="162"/>
      <c r="O67" s="158"/>
      <c r="P67" s="58"/>
      <c r="Q67" s="59"/>
      <c r="R67" s="59"/>
      <c r="S67" s="46"/>
      <c r="T67" s="58"/>
      <c r="U67" s="58"/>
      <c r="V67" s="59"/>
      <c r="W67" s="59"/>
      <c r="X67" s="46"/>
      <c r="Y67" s="58"/>
      <c r="Z67" s="60"/>
      <c r="AA67" s="61"/>
      <c r="AB67" s="46"/>
      <c r="AC67" s="58"/>
      <c r="AD67" s="60"/>
      <c r="AE67" s="61"/>
      <c r="AF67" s="46"/>
      <c r="AG67" s="58"/>
      <c r="AH67" s="60"/>
      <c r="AI67" s="61"/>
      <c r="AJ67" s="62"/>
      <c r="AK67" s="62"/>
      <c r="AL67" s="63"/>
      <c r="AM67" s="64"/>
      <c r="AO67" s="51">
        <f>MIN(I67:AJ67)</f>
        <v>0</v>
      </c>
      <c r="AP67" s="51">
        <f>AVERAGE(I67:AJ67)</f>
        <v>0</v>
      </c>
      <c r="AQ67" s="51">
        <f>MAX(I67:AJ67)</f>
        <v>0</v>
      </c>
      <c r="AR67" s="52">
        <f>_xlfn.STDEV.P(I67:AJ67)</f>
        <v>0</v>
      </c>
      <c r="AS67" s="52"/>
      <c r="AT67" s="53">
        <f t="shared" ref="AT67:AT84" ca="1" si="31">INDIRECT($AT$1&amp;ROW(A69))</f>
        <v>0</v>
      </c>
      <c r="AU67" s="53" t="e">
        <f ca="1">#REF!-$AT67</f>
        <v>#REF!</v>
      </c>
      <c r="AV67" s="53">
        <f t="shared" ref="AV67:AV84" ca="1" si="32">M69-$AT67</f>
        <v>0</v>
      </c>
      <c r="AW67" s="53">
        <f t="shared" ref="AW67:AW85" ca="1" si="33">S67-$AT67</f>
        <v>0</v>
      </c>
      <c r="AX67" s="53">
        <f t="shared" ref="AX67:AX85" ca="1" si="34">X67-$AT67</f>
        <v>0</v>
      </c>
      <c r="AY67" s="53">
        <f t="shared" ref="AY67:AY85" ca="1" si="35">AB67-$AT67</f>
        <v>0</v>
      </c>
      <c r="AZ67" s="53">
        <f t="shared" ref="AZ67:AZ85" ca="1" si="36">AF67-$AT67</f>
        <v>0</v>
      </c>
    </row>
    <row r="68" spans="1:52" s="68" customFormat="1" ht="18.75" customHeight="1" outlineLevel="1" x14ac:dyDescent="0.25">
      <c r="A68" s="164" t="s">
        <v>541</v>
      </c>
      <c r="B68" s="27" t="str">
        <f t="shared" si="13"/>
        <v>Area management</v>
      </c>
      <c r="C68" s="119">
        <v>1</v>
      </c>
      <c r="D68" s="119" t="s">
        <v>397</v>
      </c>
      <c r="E68" s="104"/>
      <c r="F68" s="104"/>
      <c r="G68" s="104"/>
      <c r="H68" s="29">
        <f t="shared" si="11"/>
        <v>0</v>
      </c>
      <c r="I68" s="30">
        <f t="shared" si="12"/>
        <v>0</v>
      </c>
      <c r="J68" s="1"/>
      <c r="K68" s="2"/>
      <c r="L68" s="2"/>
      <c r="M68" s="1"/>
      <c r="N68" s="162"/>
      <c r="O68" s="157"/>
      <c r="P68" s="48"/>
      <c r="Q68" s="49"/>
      <c r="R68" s="49"/>
      <c r="S68" s="47"/>
      <c r="T68" s="48"/>
      <c r="U68" s="55"/>
      <c r="V68" s="66"/>
      <c r="W68" s="66"/>
      <c r="X68" s="47"/>
      <c r="Y68" s="48"/>
      <c r="Z68" s="55"/>
      <c r="AA68" s="66"/>
      <c r="AB68" s="47"/>
      <c r="AC68" s="48"/>
      <c r="AD68" s="55"/>
      <c r="AE68" s="66"/>
      <c r="AF68" s="47"/>
      <c r="AG68" s="48"/>
      <c r="AH68" s="55"/>
      <c r="AI68" s="66"/>
      <c r="AJ68" s="67"/>
      <c r="AK68" s="67"/>
      <c r="AL68" s="55"/>
      <c r="AM68" s="66"/>
      <c r="AO68" s="51"/>
      <c r="AP68" s="51"/>
      <c r="AQ68" s="51"/>
      <c r="AR68" s="52"/>
      <c r="AS68" s="52"/>
      <c r="AT68" s="54">
        <f t="shared" ca="1" si="31"/>
        <v>0</v>
      </c>
      <c r="AU68" s="54" t="e">
        <f ca="1">#REF!-$AT68</f>
        <v>#REF!</v>
      </c>
      <c r="AV68" s="54">
        <f t="shared" ca="1" si="32"/>
        <v>0</v>
      </c>
      <c r="AW68" s="54">
        <f t="shared" ca="1" si="33"/>
        <v>0</v>
      </c>
      <c r="AX68" s="54">
        <f t="shared" ca="1" si="34"/>
        <v>0</v>
      </c>
      <c r="AY68" s="54">
        <f t="shared" ca="1" si="35"/>
        <v>0</v>
      </c>
      <c r="AZ68" s="54">
        <f t="shared" ca="1" si="36"/>
        <v>0</v>
      </c>
    </row>
    <row r="69" spans="1:52" s="68" customFormat="1" ht="18.75" customHeight="1" outlineLevel="1" x14ac:dyDescent="0.25">
      <c r="A69" s="174" t="s">
        <v>543</v>
      </c>
      <c r="B69" s="27" t="str">
        <f t="shared" si="13"/>
        <v>Read License</v>
      </c>
      <c r="C69" s="119">
        <v>10</v>
      </c>
      <c r="D69" s="119" t="s">
        <v>397</v>
      </c>
      <c r="E69" s="105"/>
      <c r="F69" s="106"/>
      <c r="G69" s="106"/>
      <c r="H69" s="29">
        <f t="shared" si="11"/>
        <v>0</v>
      </c>
      <c r="I69" s="30">
        <f t="shared" si="12"/>
        <v>0</v>
      </c>
      <c r="J69" s="1"/>
      <c r="K69" s="2"/>
      <c r="L69" s="2"/>
      <c r="M69" s="1"/>
      <c r="N69" s="162"/>
      <c r="O69" s="157"/>
      <c r="P69" s="48"/>
      <c r="Q69" s="49"/>
      <c r="R69" s="49"/>
      <c r="S69" s="47"/>
      <c r="T69" s="48"/>
      <c r="U69" s="55"/>
      <c r="V69" s="66"/>
      <c r="W69" s="66"/>
      <c r="X69" s="47"/>
      <c r="Y69" s="48"/>
      <c r="Z69" s="55"/>
      <c r="AA69" s="66"/>
      <c r="AB69" s="47"/>
      <c r="AC69" s="48"/>
      <c r="AD69" s="55"/>
      <c r="AE69" s="66"/>
      <c r="AF69" s="47"/>
      <c r="AG69" s="48"/>
      <c r="AH69" s="55"/>
      <c r="AI69" s="66"/>
      <c r="AJ69" s="67"/>
      <c r="AK69" s="67"/>
      <c r="AL69" s="55"/>
      <c r="AM69" s="66"/>
      <c r="AO69" s="51"/>
      <c r="AP69" s="51"/>
      <c r="AQ69" s="51"/>
      <c r="AR69" s="52"/>
      <c r="AS69" s="52"/>
      <c r="AT69" s="54">
        <f ca="1">INDIRECT($AT$1&amp;ROW(A72))</f>
        <v>0</v>
      </c>
      <c r="AU69" s="54" t="e">
        <f ca="1">#REF!-$AT69</f>
        <v>#REF!</v>
      </c>
      <c r="AV69" s="54">
        <f ca="1">M72-$AT69</f>
        <v>0</v>
      </c>
      <c r="AW69" s="54">
        <f t="shared" ca="1" si="33"/>
        <v>0</v>
      </c>
      <c r="AX69" s="54">
        <f t="shared" ca="1" si="34"/>
        <v>0</v>
      </c>
      <c r="AY69" s="54">
        <f t="shared" ca="1" si="35"/>
        <v>0</v>
      </c>
      <c r="AZ69" s="54">
        <f t="shared" ca="1" si="36"/>
        <v>0</v>
      </c>
    </row>
    <row r="70" spans="1:52" s="68" customFormat="1" ht="18.75" customHeight="1" outlineLevel="1" x14ac:dyDescent="0.25">
      <c r="A70" s="174" t="s">
        <v>544</v>
      </c>
      <c r="B70" s="27" t="str">
        <f t="shared" si="13"/>
        <v>Read/Write license</v>
      </c>
      <c r="C70" s="119">
        <v>5</v>
      </c>
      <c r="D70" s="119" t="s">
        <v>397</v>
      </c>
      <c r="E70" s="105"/>
      <c r="F70" s="104"/>
      <c r="G70" s="104"/>
      <c r="H70" s="29">
        <f t="shared" si="11"/>
        <v>0</v>
      </c>
      <c r="I70" s="30">
        <f t="shared" si="12"/>
        <v>0</v>
      </c>
      <c r="J70" s="1"/>
      <c r="K70" s="2"/>
      <c r="L70" s="2"/>
      <c r="M70" s="1"/>
      <c r="N70" s="162"/>
      <c r="O70" s="157"/>
      <c r="P70" s="48"/>
      <c r="Q70" s="49"/>
      <c r="R70" s="49"/>
      <c r="S70" s="47"/>
      <c r="T70" s="48"/>
      <c r="U70" s="55"/>
      <c r="V70" s="66"/>
      <c r="W70" s="66"/>
      <c r="X70" s="47"/>
      <c r="Y70" s="48"/>
      <c r="Z70" s="55"/>
      <c r="AA70" s="66"/>
      <c r="AB70" s="47"/>
      <c r="AC70" s="48"/>
      <c r="AD70" s="55"/>
      <c r="AE70" s="66"/>
      <c r="AF70" s="47"/>
      <c r="AG70" s="48"/>
      <c r="AH70" s="55"/>
      <c r="AI70" s="66"/>
      <c r="AJ70" s="67"/>
      <c r="AK70" s="67"/>
      <c r="AL70" s="55"/>
      <c r="AM70" s="66"/>
      <c r="AO70" s="51"/>
      <c r="AP70" s="51"/>
      <c r="AQ70" s="51"/>
      <c r="AR70" s="52"/>
      <c r="AS70" s="52"/>
      <c r="AT70" s="54">
        <f ca="1">INDIRECT($AT$1&amp;ROW(A73))</f>
        <v>0</v>
      </c>
      <c r="AU70" s="54" t="e">
        <f ca="1">#REF!-$AT70</f>
        <v>#REF!</v>
      </c>
      <c r="AV70" s="54">
        <f ca="1">M73-$AT70</f>
        <v>0</v>
      </c>
      <c r="AW70" s="54">
        <f t="shared" ca="1" si="33"/>
        <v>0</v>
      </c>
      <c r="AX70" s="54">
        <f t="shared" ca="1" si="34"/>
        <v>0</v>
      </c>
      <c r="AY70" s="54">
        <f t="shared" ca="1" si="35"/>
        <v>0</v>
      </c>
      <c r="AZ70" s="54">
        <f t="shared" ca="1" si="36"/>
        <v>0</v>
      </c>
    </row>
    <row r="71" spans="1:52" s="68" customFormat="1" ht="18.75" customHeight="1" outlineLevel="1" x14ac:dyDescent="0.25">
      <c r="A71" s="174" t="s">
        <v>542</v>
      </c>
      <c r="B71" s="27" t="str">
        <f t="shared" si="13"/>
        <v>Work management</v>
      </c>
      <c r="C71" s="119">
        <v>1</v>
      </c>
      <c r="D71" s="119" t="s">
        <v>397</v>
      </c>
      <c r="E71" s="105"/>
      <c r="F71" s="104"/>
      <c r="G71" s="104"/>
      <c r="H71" s="29"/>
      <c r="I71" s="30"/>
      <c r="J71" s="1"/>
      <c r="K71" s="2"/>
      <c r="L71" s="2"/>
      <c r="M71" s="1"/>
      <c r="N71" s="162"/>
      <c r="O71" s="157"/>
      <c r="P71" s="48"/>
      <c r="Q71" s="49"/>
      <c r="R71" s="49"/>
      <c r="S71" s="47"/>
      <c r="T71" s="48"/>
      <c r="U71" s="55"/>
      <c r="V71" s="66"/>
      <c r="W71" s="66"/>
      <c r="X71" s="47"/>
      <c r="Y71" s="48"/>
      <c r="Z71" s="55"/>
      <c r="AA71" s="66"/>
      <c r="AB71" s="47"/>
      <c r="AC71" s="48"/>
      <c r="AD71" s="55"/>
      <c r="AE71" s="66"/>
      <c r="AF71" s="47"/>
      <c r="AG71" s="48"/>
      <c r="AH71" s="55"/>
      <c r="AI71" s="66"/>
      <c r="AJ71" s="67"/>
      <c r="AK71" s="67"/>
      <c r="AL71" s="55"/>
      <c r="AM71" s="66"/>
      <c r="AO71" s="51"/>
      <c r="AP71" s="51"/>
      <c r="AQ71" s="51"/>
      <c r="AR71" s="52"/>
      <c r="AS71" s="52"/>
      <c r="AT71" s="54"/>
      <c r="AU71" s="54"/>
      <c r="AV71" s="54"/>
      <c r="AW71" s="54"/>
      <c r="AX71" s="54"/>
      <c r="AY71" s="54"/>
      <c r="AZ71" s="54"/>
    </row>
    <row r="72" spans="1:52" s="68" customFormat="1" ht="18.75" customHeight="1" outlineLevel="1" x14ac:dyDescent="0.25">
      <c r="A72" s="174" t="s">
        <v>545</v>
      </c>
      <c r="B72" s="27" t="str">
        <f t="shared" ref="B72:B91" si="37">+IFERROR(VLOOKUP(A72,DATA,2,FALSE),"")</f>
        <v>Read License</v>
      </c>
      <c r="C72" s="119">
        <v>20</v>
      </c>
      <c r="D72" s="119" t="s">
        <v>397</v>
      </c>
      <c r="E72" s="105"/>
      <c r="F72" s="104"/>
      <c r="G72" s="104"/>
      <c r="H72" s="29">
        <f t="shared" si="11"/>
        <v>0</v>
      </c>
      <c r="I72" s="30">
        <f t="shared" si="12"/>
        <v>0</v>
      </c>
      <c r="J72" s="1"/>
      <c r="K72" s="2"/>
      <c r="L72" s="2"/>
      <c r="M72" s="1"/>
      <c r="N72" s="162"/>
      <c r="O72" s="157"/>
      <c r="P72" s="48"/>
      <c r="Q72" s="49"/>
      <c r="R72" s="49"/>
      <c r="S72" s="47"/>
      <c r="T72" s="48"/>
      <c r="U72" s="55"/>
      <c r="V72" s="66"/>
      <c r="W72" s="66"/>
      <c r="X72" s="47"/>
      <c r="Y72" s="48"/>
      <c r="Z72" s="55"/>
      <c r="AA72" s="66"/>
      <c r="AB72" s="47"/>
      <c r="AC72" s="48"/>
      <c r="AD72" s="55"/>
      <c r="AE72" s="66"/>
      <c r="AF72" s="47"/>
      <c r="AG72" s="48"/>
      <c r="AH72" s="55"/>
      <c r="AI72" s="66"/>
      <c r="AJ72" s="67"/>
      <c r="AK72" s="67"/>
      <c r="AL72" s="55"/>
      <c r="AM72" s="66"/>
      <c r="AO72" s="51"/>
      <c r="AP72" s="51"/>
      <c r="AQ72" s="51"/>
      <c r="AR72" s="52"/>
      <c r="AS72" s="52"/>
      <c r="AT72" s="54">
        <f ca="1">INDIRECT($AT$1&amp;ROW(A75))</f>
        <v>0</v>
      </c>
      <c r="AU72" s="54" t="e">
        <f ca="1">#REF!-$AT72</f>
        <v>#REF!</v>
      </c>
      <c r="AV72" s="54">
        <f ca="1">M75-$AT72</f>
        <v>0</v>
      </c>
      <c r="AW72" s="54">
        <f t="shared" ca="1" si="33"/>
        <v>0</v>
      </c>
      <c r="AX72" s="54">
        <f t="shared" ca="1" si="34"/>
        <v>0</v>
      </c>
      <c r="AY72" s="54">
        <f t="shared" ca="1" si="35"/>
        <v>0</v>
      </c>
      <c r="AZ72" s="54">
        <f t="shared" ca="1" si="36"/>
        <v>0</v>
      </c>
    </row>
    <row r="73" spans="1:52" s="65" customFormat="1" ht="15.75" outlineLevel="1" x14ac:dyDescent="0.25">
      <c r="A73" s="174" t="s">
        <v>546</v>
      </c>
      <c r="B73" s="27" t="str">
        <f t="shared" si="37"/>
        <v>Read/Write license</v>
      </c>
      <c r="C73" s="119">
        <v>10</v>
      </c>
      <c r="D73" s="119" t="s">
        <v>397</v>
      </c>
      <c r="E73" s="105"/>
      <c r="F73" s="104"/>
      <c r="G73" s="104"/>
      <c r="H73" s="29">
        <f t="shared" si="11"/>
        <v>0</v>
      </c>
      <c r="I73" s="30">
        <f t="shared" si="12"/>
        <v>0</v>
      </c>
      <c r="J73" s="1"/>
      <c r="K73" s="2"/>
      <c r="L73" s="2"/>
      <c r="M73" s="1"/>
      <c r="N73" s="162"/>
      <c r="O73" s="158"/>
      <c r="P73" s="58"/>
      <c r="Q73" s="59"/>
      <c r="R73" s="59"/>
      <c r="S73" s="46"/>
      <c r="T73" s="58"/>
      <c r="U73" s="58"/>
      <c r="V73" s="59"/>
      <c r="W73" s="59"/>
      <c r="X73" s="46"/>
      <c r="Y73" s="58"/>
      <c r="Z73" s="60"/>
      <c r="AA73" s="61"/>
      <c r="AB73" s="46"/>
      <c r="AC73" s="58"/>
      <c r="AD73" s="60"/>
      <c r="AE73" s="61"/>
      <c r="AF73" s="46"/>
      <c r="AG73" s="58"/>
      <c r="AH73" s="60"/>
      <c r="AI73" s="61"/>
      <c r="AJ73" s="62"/>
      <c r="AK73" s="62"/>
      <c r="AL73" s="63"/>
      <c r="AM73" s="64"/>
      <c r="AO73" s="51">
        <f>MIN(I73:AJ73)</f>
        <v>0</v>
      </c>
      <c r="AP73" s="51">
        <f>AVERAGE(I73:AJ73)</f>
        <v>0</v>
      </c>
      <c r="AQ73" s="51">
        <f>MAX(I73:AJ73)</f>
        <v>0</v>
      </c>
      <c r="AR73" s="52">
        <f>_xlfn.STDEV.P(I73:AJ73)</f>
        <v>0</v>
      </c>
      <c r="AS73" s="52"/>
      <c r="AT73" s="53">
        <f ca="1">INDIRECT($AT$1&amp;ROW(A76))</f>
        <v>0</v>
      </c>
      <c r="AU73" s="53" t="e">
        <f ca="1">#REF!-$AT73</f>
        <v>#REF!</v>
      </c>
      <c r="AV73" s="53">
        <f ca="1">M76-$AT73</f>
        <v>0</v>
      </c>
      <c r="AW73" s="53">
        <f t="shared" ca="1" si="33"/>
        <v>0</v>
      </c>
      <c r="AX73" s="53">
        <f t="shared" ca="1" si="34"/>
        <v>0</v>
      </c>
      <c r="AY73" s="53">
        <f t="shared" ca="1" si="35"/>
        <v>0</v>
      </c>
      <c r="AZ73" s="53">
        <f t="shared" ca="1" si="36"/>
        <v>0</v>
      </c>
    </row>
    <row r="74" spans="1:52" s="65" customFormat="1" ht="15.75" outlineLevel="1" x14ac:dyDescent="0.25">
      <c r="A74" s="174" t="s">
        <v>744</v>
      </c>
      <c r="B74" s="27" t="str">
        <f t="shared" si="37"/>
        <v>Project management</v>
      </c>
      <c r="C74" s="119">
        <v>1</v>
      </c>
      <c r="D74" s="119" t="s">
        <v>397</v>
      </c>
      <c r="E74" s="105"/>
      <c r="F74" s="104"/>
      <c r="G74" s="104"/>
      <c r="H74" s="29"/>
      <c r="I74" s="30"/>
      <c r="J74" s="1"/>
      <c r="K74" s="2"/>
      <c r="L74" s="2"/>
      <c r="M74" s="1"/>
      <c r="N74" s="162"/>
      <c r="O74" s="158"/>
      <c r="P74" s="58"/>
      <c r="Q74" s="59"/>
      <c r="R74" s="59"/>
      <c r="S74" s="46"/>
      <c r="T74" s="58"/>
      <c r="U74" s="58"/>
      <c r="V74" s="59"/>
      <c r="W74" s="59"/>
      <c r="X74" s="46"/>
      <c r="Y74" s="58"/>
      <c r="Z74" s="60"/>
      <c r="AA74" s="61"/>
      <c r="AB74" s="46"/>
      <c r="AC74" s="58"/>
      <c r="AD74" s="60"/>
      <c r="AE74" s="61"/>
      <c r="AF74" s="46"/>
      <c r="AG74" s="58"/>
      <c r="AH74" s="60"/>
      <c r="AI74" s="61"/>
      <c r="AJ74" s="62"/>
      <c r="AK74" s="62"/>
      <c r="AL74" s="63"/>
      <c r="AM74" s="64"/>
      <c r="AO74" s="51"/>
      <c r="AP74" s="51"/>
      <c r="AQ74" s="51"/>
      <c r="AR74" s="52"/>
      <c r="AS74" s="52"/>
      <c r="AT74" s="53"/>
      <c r="AU74" s="53"/>
      <c r="AV74" s="53"/>
      <c r="AW74" s="53"/>
      <c r="AX74" s="53"/>
      <c r="AY74" s="53"/>
      <c r="AZ74" s="53"/>
    </row>
    <row r="75" spans="1:52" s="68" customFormat="1" ht="18.75" customHeight="1" outlineLevel="1" x14ac:dyDescent="0.25">
      <c r="A75" s="174" t="s">
        <v>547</v>
      </c>
      <c r="B75" s="27" t="str">
        <f t="shared" si="37"/>
        <v>Read/Write license</v>
      </c>
      <c r="C75" s="119">
        <v>10</v>
      </c>
      <c r="D75" s="119" t="s">
        <v>397</v>
      </c>
      <c r="E75" s="105"/>
      <c r="F75" s="104"/>
      <c r="G75" s="104"/>
      <c r="H75" s="29">
        <f t="shared" si="11"/>
        <v>0</v>
      </c>
      <c r="I75" s="30">
        <f t="shared" si="12"/>
        <v>0</v>
      </c>
      <c r="J75" s="1"/>
      <c r="K75" s="2"/>
      <c r="L75" s="2"/>
      <c r="M75" s="1"/>
      <c r="N75" s="162"/>
      <c r="O75" s="157"/>
      <c r="P75" s="48"/>
      <c r="Q75" s="49"/>
      <c r="R75" s="49"/>
      <c r="S75" s="47"/>
      <c r="T75" s="48"/>
      <c r="U75" s="55"/>
      <c r="V75" s="66"/>
      <c r="W75" s="66"/>
      <c r="X75" s="47"/>
      <c r="Y75" s="48"/>
      <c r="Z75" s="55"/>
      <c r="AA75" s="66"/>
      <c r="AB75" s="47"/>
      <c r="AC75" s="48"/>
      <c r="AD75" s="55"/>
      <c r="AE75" s="66"/>
      <c r="AF75" s="47"/>
      <c r="AG75" s="48"/>
      <c r="AH75" s="55"/>
      <c r="AI75" s="66"/>
      <c r="AJ75" s="67"/>
      <c r="AK75" s="67"/>
      <c r="AL75" s="55"/>
      <c r="AM75" s="66"/>
      <c r="AO75" s="51"/>
      <c r="AP75" s="51"/>
      <c r="AQ75" s="51"/>
      <c r="AR75" s="52"/>
      <c r="AS75" s="52"/>
      <c r="AT75" s="54">
        <f t="shared" ca="1" si="31"/>
        <v>0</v>
      </c>
      <c r="AU75" s="54" t="e">
        <f ca="1">#REF!-$AT75</f>
        <v>#REF!</v>
      </c>
      <c r="AV75" s="54">
        <f t="shared" ca="1" si="32"/>
        <v>0</v>
      </c>
      <c r="AW75" s="54">
        <f t="shared" ca="1" si="33"/>
        <v>0</v>
      </c>
      <c r="AX75" s="54">
        <f t="shared" ca="1" si="34"/>
        <v>0</v>
      </c>
      <c r="AY75" s="54">
        <f t="shared" ca="1" si="35"/>
        <v>0</v>
      </c>
      <c r="AZ75" s="54">
        <f t="shared" ca="1" si="36"/>
        <v>0</v>
      </c>
    </row>
    <row r="76" spans="1:52" s="68" customFormat="1" ht="18.75" customHeight="1" outlineLevel="1" x14ac:dyDescent="0.25">
      <c r="A76" s="164" t="s">
        <v>548</v>
      </c>
      <c r="B76" s="27" t="str">
        <f t="shared" si="37"/>
        <v>Training</v>
      </c>
      <c r="C76" s="119"/>
      <c r="D76" s="119"/>
      <c r="E76" s="105"/>
      <c r="F76" s="106"/>
      <c r="G76" s="106"/>
      <c r="H76" s="29">
        <f t="shared" si="11"/>
        <v>0</v>
      </c>
      <c r="I76" s="30">
        <f t="shared" si="12"/>
        <v>0</v>
      </c>
      <c r="J76" s="1"/>
      <c r="K76" s="2"/>
      <c r="L76" s="2"/>
      <c r="M76" s="1"/>
      <c r="N76" s="162"/>
      <c r="O76" s="157"/>
      <c r="P76" s="48"/>
      <c r="Q76" s="49"/>
      <c r="R76" s="49"/>
      <c r="S76" s="47"/>
      <c r="T76" s="48"/>
      <c r="U76" s="55"/>
      <c r="V76" s="66"/>
      <c r="W76" s="66"/>
      <c r="X76" s="47"/>
      <c r="Y76" s="48"/>
      <c r="Z76" s="55"/>
      <c r="AA76" s="66"/>
      <c r="AB76" s="47"/>
      <c r="AC76" s="48"/>
      <c r="AD76" s="55"/>
      <c r="AE76" s="66"/>
      <c r="AF76" s="47"/>
      <c r="AG76" s="48"/>
      <c r="AH76" s="55"/>
      <c r="AI76" s="66"/>
      <c r="AJ76" s="67"/>
      <c r="AK76" s="67"/>
      <c r="AL76" s="55"/>
      <c r="AM76" s="66"/>
      <c r="AO76" s="51"/>
      <c r="AP76" s="51"/>
      <c r="AQ76" s="51"/>
      <c r="AR76" s="52"/>
      <c r="AS76" s="52"/>
      <c r="AT76" s="54">
        <f t="shared" ca="1" si="31"/>
        <v>0</v>
      </c>
      <c r="AU76" s="54" t="e">
        <f ca="1">#REF!-$AT76</f>
        <v>#REF!</v>
      </c>
      <c r="AV76" s="54">
        <f t="shared" ca="1" si="32"/>
        <v>0</v>
      </c>
      <c r="AW76" s="54">
        <f t="shared" ca="1" si="33"/>
        <v>0</v>
      </c>
      <c r="AX76" s="54">
        <f t="shared" ca="1" si="34"/>
        <v>0</v>
      </c>
      <c r="AY76" s="54">
        <f t="shared" ca="1" si="35"/>
        <v>0</v>
      </c>
      <c r="AZ76" s="54">
        <f t="shared" ca="1" si="36"/>
        <v>0</v>
      </c>
    </row>
    <row r="77" spans="1:52" s="68" customFormat="1" ht="18.75" customHeight="1" outlineLevel="1" x14ac:dyDescent="0.25">
      <c r="A77" s="164" t="s">
        <v>422</v>
      </c>
      <c r="B77" s="27" t="str">
        <f t="shared" si="37"/>
        <v>Internal Training</v>
      </c>
      <c r="C77" s="119">
        <v>60</v>
      </c>
      <c r="D77" s="119" t="s">
        <v>408</v>
      </c>
      <c r="E77" s="105"/>
      <c r="F77" s="104"/>
      <c r="G77" s="104"/>
      <c r="H77" s="29">
        <f t="shared" ref="H77:H110" si="38">SUM(E77:G77)</f>
        <v>0</v>
      </c>
      <c r="I77" s="30">
        <f t="shared" ref="I77:I110" si="39">+H77*C77</f>
        <v>0</v>
      </c>
      <c r="J77" s="1"/>
      <c r="K77" s="2"/>
      <c r="L77" s="2"/>
      <c r="M77" s="1"/>
      <c r="N77" s="162"/>
      <c r="O77" s="157"/>
      <c r="P77" s="48"/>
      <c r="Q77" s="49"/>
      <c r="R77" s="49"/>
      <c r="S77" s="47"/>
      <c r="T77" s="48"/>
      <c r="U77" s="55"/>
      <c r="V77" s="66"/>
      <c r="W77" s="66"/>
      <c r="X77" s="47"/>
      <c r="Y77" s="48"/>
      <c r="Z77" s="55"/>
      <c r="AA77" s="66"/>
      <c r="AB77" s="47"/>
      <c r="AC77" s="48"/>
      <c r="AD77" s="55"/>
      <c r="AE77" s="66"/>
      <c r="AF77" s="47"/>
      <c r="AG77" s="48"/>
      <c r="AH77" s="55"/>
      <c r="AI77" s="66"/>
      <c r="AJ77" s="67"/>
      <c r="AK77" s="67"/>
      <c r="AL77" s="55"/>
      <c r="AM77" s="66"/>
      <c r="AO77" s="51"/>
      <c r="AP77" s="51"/>
      <c r="AQ77" s="51"/>
      <c r="AR77" s="52"/>
      <c r="AS77" s="52"/>
      <c r="AT77" s="54">
        <f t="shared" ca="1" si="31"/>
        <v>0</v>
      </c>
      <c r="AU77" s="54" t="e">
        <f ca="1">#REF!-$AT77</f>
        <v>#REF!</v>
      </c>
      <c r="AV77" s="54">
        <f t="shared" ca="1" si="32"/>
        <v>0</v>
      </c>
      <c r="AW77" s="54">
        <f t="shared" ca="1" si="33"/>
        <v>0</v>
      </c>
      <c r="AX77" s="54">
        <f t="shared" ca="1" si="34"/>
        <v>0</v>
      </c>
      <c r="AY77" s="54">
        <f t="shared" ca="1" si="35"/>
        <v>0</v>
      </c>
      <c r="AZ77" s="54">
        <f t="shared" ca="1" si="36"/>
        <v>0</v>
      </c>
    </row>
    <row r="78" spans="1:52" s="68" customFormat="1" ht="18.75" customHeight="1" outlineLevel="1" x14ac:dyDescent="0.25">
      <c r="A78" s="164" t="s">
        <v>423</v>
      </c>
      <c r="B78" s="27" t="str">
        <f t="shared" si="37"/>
        <v>Training for external staff (VBOs, connected affiliates)</v>
      </c>
      <c r="C78" s="119">
        <v>20</v>
      </c>
      <c r="D78" s="119" t="s">
        <v>408</v>
      </c>
      <c r="E78" s="105"/>
      <c r="F78" s="104"/>
      <c r="G78" s="104"/>
      <c r="H78" s="29">
        <f t="shared" si="38"/>
        <v>0</v>
      </c>
      <c r="I78" s="30">
        <f t="shared" si="39"/>
        <v>0</v>
      </c>
      <c r="J78" s="1"/>
      <c r="K78" s="2"/>
      <c r="L78" s="2"/>
      <c r="M78" s="1"/>
      <c r="N78" s="162"/>
      <c r="O78" s="157"/>
      <c r="P78" s="48"/>
      <c r="Q78" s="49"/>
      <c r="R78" s="49"/>
      <c r="S78" s="47"/>
      <c r="T78" s="48"/>
      <c r="U78" s="55"/>
      <c r="V78" s="66"/>
      <c r="W78" s="66"/>
      <c r="X78" s="47"/>
      <c r="Y78" s="48"/>
      <c r="Z78" s="55"/>
      <c r="AA78" s="66"/>
      <c r="AB78" s="47"/>
      <c r="AC78" s="48"/>
      <c r="AD78" s="55"/>
      <c r="AE78" s="66"/>
      <c r="AF78" s="47"/>
      <c r="AG78" s="48"/>
      <c r="AH78" s="55"/>
      <c r="AI78" s="66"/>
      <c r="AJ78" s="67"/>
      <c r="AK78" s="67"/>
      <c r="AL78" s="55"/>
      <c r="AM78" s="66"/>
      <c r="AO78" s="51"/>
      <c r="AP78" s="51"/>
      <c r="AQ78" s="51"/>
      <c r="AR78" s="52"/>
      <c r="AS78" s="52"/>
      <c r="AT78" s="54">
        <f ca="1">INDIRECT($AT$1&amp;ROW(A84))</f>
        <v>0</v>
      </c>
      <c r="AU78" s="54" t="e">
        <f ca="1">#REF!-$AT78</f>
        <v>#REF!</v>
      </c>
      <c r="AV78" s="54">
        <f ca="1">M84-$AT78</f>
        <v>0</v>
      </c>
      <c r="AW78" s="54">
        <f t="shared" ca="1" si="33"/>
        <v>0</v>
      </c>
      <c r="AX78" s="54">
        <f t="shared" ca="1" si="34"/>
        <v>0</v>
      </c>
      <c r="AY78" s="54">
        <f t="shared" ca="1" si="35"/>
        <v>0</v>
      </c>
      <c r="AZ78" s="54">
        <f t="shared" ca="1" si="36"/>
        <v>0</v>
      </c>
    </row>
    <row r="79" spans="1:52" s="65" customFormat="1" ht="15.75" outlineLevel="1" x14ac:dyDescent="0.25">
      <c r="A79" s="164" t="s">
        <v>747</v>
      </c>
      <c r="B79" s="27" t="str">
        <f t="shared" si="37"/>
        <v>Option II - Mobile access for defined external clients</v>
      </c>
      <c r="C79" s="119"/>
      <c r="D79" s="119"/>
      <c r="E79" s="105"/>
      <c r="F79" s="104"/>
      <c r="G79" s="104"/>
      <c r="H79" s="29">
        <f t="shared" si="38"/>
        <v>0</v>
      </c>
      <c r="I79" s="30">
        <f t="shared" si="39"/>
        <v>0</v>
      </c>
      <c r="J79" s="1"/>
      <c r="K79" s="2"/>
      <c r="L79" s="2"/>
      <c r="M79" s="1"/>
      <c r="N79" s="162"/>
      <c r="O79" s="158"/>
      <c r="P79" s="58"/>
      <c r="Q79" s="59"/>
      <c r="R79" s="59"/>
      <c r="S79" s="46"/>
      <c r="T79" s="58"/>
      <c r="U79" s="58"/>
      <c r="V79" s="59"/>
      <c r="W79" s="59"/>
      <c r="X79" s="46"/>
      <c r="Y79" s="58"/>
      <c r="Z79" s="60"/>
      <c r="AA79" s="61"/>
      <c r="AB79" s="46"/>
      <c r="AC79" s="58"/>
      <c r="AD79" s="60"/>
      <c r="AE79" s="61"/>
      <c r="AF79" s="46"/>
      <c r="AG79" s="58"/>
      <c r="AH79" s="60"/>
      <c r="AI79" s="61"/>
      <c r="AJ79" s="62"/>
      <c r="AK79" s="62"/>
      <c r="AL79" s="63"/>
      <c r="AM79" s="64"/>
      <c r="AO79" s="51">
        <f>MIN(I79:AJ79)</f>
        <v>0</v>
      </c>
      <c r="AP79" s="51">
        <f>AVERAGE(I79:AJ79)</f>
        <v>0</v>
      </c>
      <c r="AQ79" s="51">
        <f>MAX(I79:AJ79)</f>
        <v>0</v>
      </c>
      <c r="AR79" s="52">
        <f>_xlfn.STDEV.P(I79:AJ79)</f>
        <v>0</v>
      </c>
      <c r="AS79" s="52"/>
      <c r="AT79" s="53">
        <f ca="1">INDIRECT($AT$1&amp;ROW(A85))</f>
        <v>0</v>
      </c>
      <c r="AU79" s="53" t="e">
        <f ca="1">#REF!-$AT79</f>
        <v>#REF!</v>
      </c>
      <c r="AV79" s="53">
        <f ca="1">M85-$AT79</f>
        <v>0</v>
      </c>
      <c r="AW79" s="53">
        <f t="shared" ca="1" si="33"/>
        <v>0</v>
      </c>
      <c r="AX79" s="53">
        <f t="shared" ca="1" si="34"/>
        <v>0</v>
      </c>
      <c r="AY79" s="53">
        <f t="shared" ca="1" si="35"/>
        <v>0</v>
      </c>
      <c r="AZ79" s="53">
        <f t="shared" ca="1" si="36"/>
        <v>0</v>
      </c>
    </row>
    <row r="80" spans="1:52" s="65" customFormat="1" ht="15.75" outlineLevel="1" x14ac:dyDescent="0.25">
      <c r="A80" s="164" t="s">
        <v>748</v>
      </c>
      <c r="B80" s="27" t="str">
        <f t="shared" si="37"/>
        <v>Network architecture</v>
      </c>
      <c r="C80" s="119">
        <v>1</v>
      </c>
      <c r="D80" s="119" t="s">
        <v>397</v>
      </c>
      <c r="E80" s="105"/>
      <c r="F80" s="104"/>
      <c r="G80" s="104"/>
      <c r="H80" s="29">
        <f t="shared" ref="H80:H89" si="40">SUM(E80:G80)</f>
        <v>0</v>
      </c>
      <c r="I80" s="30">
        <f t="shared" ref="I80:I89" si="41">+H80*C80</f>
        <v>0</v>
      </c>
      <c r="J80" s="1"/>
      <c r="K80" s="2"/>
      <c r="L80" s="2"/>
      <c r="M80" s="1"/>
      <c r="N80" s="162"/>
      <c r="O80" s="158"/>
      <c r="P80" s="58"/>
      <c r="Q80" s="59"/>
      <c r="R80" s="59"/>
      <c r="S80" s="46"/>
      <c r="T80" s="58"/>
      <c r="U80" s="58"/>
      <c r="V80" s="59"/>
      <c r="W80" s="59"/>
      <c r="X80" s="46"/>
      <c r="Y80" s="58"/>
      <c r="Z80" s="60"/>
      <c r="AA80" s="61"/>
      <c r="AB80" s="46"/>
      <c r="AC80" s="58"/>
      <c r="AD80" s="60"/>
      <c r="AE80" s="61"/>
      <c r="AF80" s="46"/>
      <c r="AG80" s="58"/>
      <c r="AH80" s="60"/>
      <c r="AI80" s="61"/>
      <c r="AJ80" s="62"/>
      <c r="AK80" s="62"/>
      <c r="AL80" s="63"/>
      <c r="AM80" s="64"/>
      <c r="AO80" s="51"/>
      <c r="AP80" s="51"/>
      <c r="AQ80" s="51"/>
      <c r="AR80" s="52"/>
      <c r="AS80" s="52"/>
      <c r="AT80" s="53"/>
      <c r="AU80" s="53"/>
      <c r="AV80" s="53"/>
      <c r="AW80" s="53"/>
      <c r="AX80" s="53"/>
      <c r="AY80" s="53"/>
      <c r="AZ80" s="53"/>
    </row>
    <row r="81" spans="1:52" s="65" customFormat="1" ht="15.75" outlineLevel="1" x14ac:dyDescent="0.25">
      <c r="A81" s="164" t="s">
        <v>749</v>
      </c>
      <c r="B81" s="27" t="str">
        <f t="shared" si="37"/>
        <v>Area information</v>
      </c>
      <c r="C81" s="119">
        <v>1</v>
      </c>
      <c r="D81" s="119" t="s">
        <v>397</v>
      </c>
      <c r="E81" s="105"/>
      <c r="F81" s="104"/>
      <c r="G81" s="104"/>
      <c r="H81" s="29">
        <f t="shared" si="40"/>
        <v>0</v>
      </c>
      <c r="I81" s="30">
        <f t="shared" si="41"/>
        <v>0</v>
      </c>
      <c r="J81" s="1"/>
      <c r="K81" s="2"/>
      <c r="L81" s="2"/>
      <c r="M81" s="1"/>
      <c r="N81" s="162"/>
      <c r="O81" s="158"/>
      <c r="P81" s="58"/>
      <c r="Q81" s="59"/>
      <c r="R81" s="59"/>
      <c r="S81" s="46"/>
      <c r="T81" s="58"/>
      <c r="U81" s="58"/>
      <c r="V81" s="59"/>
      <c r="W81" s="59"/>
      <c r="X81" s="46"/>
      <c r="Y81" s="58"/>
      <c r="Z81" s="60"/>
      <c r="AA81" s="61"/>
      <c r="AB81" s="46"/>
      <c r="AC81" s="58"/>
      <c r="AD81" s="60"/>
      <c r="AE81" s="61"/>
      <c r="AF81" s="46"/>
      <c r="AG81" s="58"/>
      <c r="AH81" s="60"/>
      <c r="AI81" s="61"/>
      <c r="AJ81" s="62"/>
      <c r="AK81" s="62"/>
      <c r="AL81" s="63"/>
      <c r="AM81" s="64"/>
      <c r="AO81" s="51"/>
      <c r="AP81" s="51"/>
      <c r="AQ81" s="51"/>
      <c r="AR81" s="52"/>
      <c r="AS81" s="52"/>
      <c r="AT81" s="53"/>
      <c r="AU81" s="53"/>
      <c r="AV81" s="53"/>
      <c r="AW81" s="53"/>
      <c r="AX81" s="53"/>
      <c r="AY81" s="53"/>
      <c r="AZ81" s="53"/>
    </row>
    <row r="82" spans="1:52" s="65" customFormat="1" ht="15.75" outlineLevel="1" x14ac:dyDescent="0.25">
      <c r="A82" s="164" t="s">
        <v>785</v>
      </c>
      <c r="B82" s="27" t="str">
        <f t="shared" si="37"/>
        <v>Read License</v>
      </c>
      <c r="C82" s="119">
        <v>5</v>
      </c>
      <c r="D82" s="119" t="s">
        <v>397</v>
      </c>
      <c r="E82" s="105"/>
      <c r="F82" s="104"/>
      <c r="G82" s="104"/>
      <c r="H82" s="29">
        <f t="shared" si="40"/>
        <v>0</v>
      </c>
      <c r="I82" s="30">
        <f t="shared" si="41"/>
        <v>0</v>
      </c>
      <c r="J82" s="1"/>
      <c r="K82" s="2"/>
      <c r="L82" s="2"/>
      <c r="M82" s="1"/>
      <c r="N82" s="162"/>
      <c r="O82" s="158"/>
      <c r="P82" s="58"/>
      <c r="Q82" s="59"/>
      <c r="R82" s="59"/>
      <c r="S82" s="46"/>
      <c r="T82" s="58"/>
      <c r="U82" s="58"/>
      <c r="V82" s="59"/>
      <c r="W82" s="59"/>
      <c r="X82" s="46"/>
      <c r="Y82" s="58"/>
      <c r="Z82" s="60"/>
      <c r="AA82" s="61"/>
      <c r="AB82" s="46"/>
      <c r="AC82" s="58"/>
      <c r="AD82" s="60"/>
      <c r="AE82" s="61"/>
      <c r="AF82" s="46"/>
      <c r="AG82" s="58"/>
      <c r="AH82" s="60"/>
      <c r="AI82" s="61"/>
      <c r="AJ82" s="62"/>
      <c r="AK82" s="62"/>
      <c r="AL82" s="63"/>
      <c r="AM82" s="64"/>
      <c r="AO82" s="51"/>
      <c r="AP82" s="51"/>
      <c r="AQ82" s="51"/>
      <c r="AR82" s="52"/>
      <c r="AS82" s="52"/>
      <c r="AT82" s="53"/>
      <c r="AU82" s="53"/>
      <c r="AV82" s="53"/>
      <c r="AW82" s="53"/>
      <c r="AX82" s="53"/>
      <c r="AY82" s="53"/>
      <c r="AZ82" s="53"/>
    </row>
    <row r="83" spans="1:52" s="65" customFormat="1" ht="15.75" outlineLevel="1" x14ac:dyDescent="0.25">
      <c r="A83" s="164" t="s">
        <v>786</v>
      </c>
      <c r="B83" s="27" t="str">
        <f t="shared" si="37"/>
        <v>Read/Write license</v>
      </c>
      <c r="C83" s="119">
        <v>2</v>
      </c>
      <c r="D83" s="119" t="s">
        <v>397</v>
      </c>
      <c r="E83" s="105"/>
      <c r="F83" s="104"/>
      <c r="G83" s="104"/>
      <c r="H83" s="29">
        <f t="shared" si="40"/>
        <v>0</v>
      </c>
      <c r="I83" s="30">
        <f t="shared" si="41"/>
        <v>0</v>
      </c>
      <c r="J83" s="1"/>
      <c r="K83" s="2"/>
      <c r="L83" s="2"/>
      <c r="M83" s="1"/>
      <c r="N83" s="162"/>
      <c r="O83" s="158"/>
      <c r="P83" s="58"/>
      <c r="Q83" s="59"/>
      <c r="R83" s="59"/>
      <c r="S83" s="46"/>
      <c r="T83" s="58"/>
      <c r="U83" s="58"/>
      <c r="V83" s="59"/>
      <c r="W83" s="59"/>
      <c r="X83" s="46"/>
      <c r="Y83" s="58"/>
      <c r="Z83" s="60"/>
      <c r="AA83" s="61"/>
      <c r="AB83" s="46"/>
      <c r="AC83" s="58"/>
      <c r="AD83" s="60"/>
      <c r="AE83" s="61"/>
      <c r="AF83" s="46"/>
      <c r="AG83" s="58"/>
      <c r="AH83" s="60"/>
      <c r="AI83" s="61"/>
      <c r="AJ83" s="62"/>
      <c r="AK83" s="62"/>
      <c r="AL83" s="63"/>
      <c r="AM83" s="64"/>
      <c r="AO83" s="51"/>
      <c r="AP83" s="51"/>
      <c r="AQ83" s="51"/>
      <c r="AR83" s="52"/>
      <c r="AS83" s="52"/>
      <c r="AT83" s="53"/>
      <c r="AU83" s="53"/>
      <c r="AV83" s="53"/>
      <c r="AW83" s="53"/>
      <c r="AX83" s="53"/>
      <c r="AY83" s="53"/>
      <c r="AZ83" s="53"/>
    </row>
    <row r="84" spans="1:52" s="68" customFormat="1" ht="18.75" customHeight="1" outlineLevel="1" x14ac:dyDescent="0.25">
      <c r="A84" s="164" t="s">
        <v>750</v>
      </c>
      <c r="B84" s="27" t="str">
        <f t="shared" si="37"/>
        <v>Work management</v>
      </c>
      <c r="C84" s="119">
        <v>1</v>
      </c>
      <c r="D84" s="119" t="s">
        <v>397</v>
      </c>
      <c r="E84" s="105"/>
      <c r="F84" s="104"/>
      <c r="G84" s="104"/>
      <c r="H84" s="29">
        <f t="shared" si="40"/>
        <v>0</v>
      </c>
      <c r="I84" s="30">
        <f t="shared" si="41"/>
        <v>0</v>
      </c>
      <c r="J84" s="1"/>
      <c r="K84" s="2"/>
      <c r="L84" s="2"/>
      <c r="M84" s="1"/>
      <c r="N84" s="162"/>
      <c r="O84" s="157"/>
      <c r="P84" s="48"/>
      <c r="Q84" s="49"/>
      <c r="R84" s="49"/>
      <c r="S84" s="47"/>
      <c r="T84" s="48"/>
      <c r="U84" s="55"/>
      <c r="V84" s="66"/>
      <c r="W84" s="66"/>
      <c r="X84" s="47"/>
      <c r="Y84" s="48"/>
      <c r="Z84" s="55"/>
      <c r="AA84" s="66"/>
      <c r="AB84" s="47"/>
      <c r="AC84" s="48"/>
      <c r="AD84" s="55"/>
      <c r="AE84" s="66"/>
      <c r="AF84" s="47"/>
      <c r="AG84" s="48"/>
      <c r="AH84" s="55"/>
      <c r="AI84" s="66"/>
      <c r="AJ84" s="67"/>
      <c r="AK84" s="67"/>
      <c r="AL84" s="55"/>
      <c r="AM84" s="66"/>
      <c r="AO84" s="51"/>
      <c r="AP84" s="51"/>
      <c r="AQ84" s="51"/>
      <c r="AR84" s="52"/>
      <c r="AS84" s="52"/>
      <c r="AT84" s="54">
        <f t="shared" ca="1" si="31"/>
        <v>0</v>
      </c>
      <c r="AU84" s="54" t="e">
        <f ca="1">#REF!-$AT84</f>
        <v>#REF!</v>
      </c>
      <c r="AV84" s="54">
        <f t="shared" ca="1" si="32"/>
        <v>0</v>
      </c>
      <c r="AW84" s="54">
        <f t="shared" ca="1" si="33"/>
        <v>0</v>
      </c>
      <c r="AX84" s="54">
        <f t="shared" ca="1" si="34"/>
        <v>0</v>
      </c>
      <c r="AY84" s="54">
        <f t="shared" ca="1" si="35"/>
        <v>0</v>
      </c>
      <c r="AZ84" s="54">
        <f t="shared" ca="1" si="36"/>
        <v>0</v>
      </c>
    </row>
    <row r="85" spans="1:52" s="68" customFormat="1" ht="18.75" customHeight="1" outlineLevel="1" x14ac:dyDescent="0.25">
      <c r="A85" s="164" t="s">
        <v>787</v>
      </c>
      <c r="B85" s="27" t="str">
        <f t="shared" si="37"/>
        <v>Read License</v>
      </c>
      <c r="C85" s="119">
        <v>1</v>
      </c>
      <c r="D85" s="119" t="s">
        <v>397</v>
      </c>
      <c r="E85" s="105"/>
      <c r="F85" s="106"/>
      <c r="G85" s="106"/>
      <c r="H85" s="29">
        <f t="shared" si="40"/>
        <v>0</v>
      </c>
      <c r="I85" s="30">
        <f t="shared" si="41"/>
        <v>0</v>
      </c>
      <c r="J85" s="1"/>
      <c r="K85" s="2"/>
      <c r="L85" s="2"/>
      <c r="M85" s="1"/>
      <c r="N85" s="162"/>
      <c r="O85" s="157"/>
      <c r="P85" s="48"/>
      <c r="Q85" s="49"/>
      <c r="R85" s="49"/>
      <c r="S85" s="47"/>
      <c r="T85" s="48"/>
      <c r="U85" s="55"/>
      <c r="V85" s="66"/>
      <c r="W85" s="66"/>
      <c r="X85" s="47"/>
      <c r="Y85" s="48"/>
      <c r="Z85" s="55"/>
      <c r="AA85" s="66"/>
      <c r="AB85" s="47"/>
      <c r="AC85" s="48"/>
      <c r="AD85" s="55"/>
      <c r="AE85" s="66"/>
      <c r="AF85" s="47"/>
      <c r="AG85" s="48"/>
      <c r="AH85" s="55"/>
      <c r="AI85" s="66"/>
      <c r="AJ85" s="67"/>
      <c r="AK85" s="67"/>
      <c r="AL85" s="55"/>
      <c r="AM85" s="66"/>
      <c r="AO85" s="51"/>
      <c r="AP85" s="51"/>
      <c r="AQ85" s="51"/>
      <c r="AR85" s="52"/>
      <c r="AS85" s="52"/>
      <c r="AT85" s="54">
        <f ca="1">INDIRECT($AT$1&amp;ROW(A91))</f>
        <v>0</v>
      </c>
      <c r="AU85" s="54" t="e">
        <f ca="1">#REF!-$AT85</f>
        <v>#REF!</v>
      </c>
      <c r="AV85" s="54">
        <f ca="1">M91-$AT85</f>
        <v>0</v>
      </c>
      <c r="AW85" s="54">
        <f t="shared" ca="1" si="33"/>
        <v>0</v>
      </c>
      <c r="AX85" s="54">
        <f t="shared" ca="1" si="34"/>
        <v>0</v>
      </c>
      <c r="AY85" s="54">
        <f t="shared" ca="1" si="35"/>
        <v>0</v>
      </c>
      <c r="AZ85" s="54">
        <f t="shared" ca="1" si="36"/>
        <v>0</v>
      </c>
    </row>
    <row r="86" spans="1:52" ht="18.75" customHeight="1" outlineLevel="1" x14ac:dyDescent="0.25">
      <c r="A86" s="164" t="s">
        <v>788</v>
      </c>
      <c r="B86" s="27" t="str">
        <f t="shared" si="37"/>
        <v>Read/Write license</v>
      </c>
      <c r="C86" s="119">
        <v>40</v>
      </c>
      <c r="D86" s="119" t="s">
        <v>397</v>
      </c>
      <c r="E86" s="105"/>
      <c r="F86" s="104"/>
      <c r="G86" s="104"/>
      <c r="H86" s="29">
        <f t="shared" si="40"/>
        <v>0</v>
      </c>
      <c r="I86" s="30">
        <f t="shared" si="41"/>
        <v>0</v>
      </c>
      <c r="J86" s="1"/>
      <c r="K86" s="2"/>
      <c r="L86" s="2"/>
      <c r="M86" s="1"/>
      <c r="N86" s="162"/>
      <c r="O86" s="155"/>
      <c r="P86" s="71"/>
      <c r="Q86" s="71"/>
      <c r="R86" s="71"/>
      <c r="S86" s="35"/>
      <c r="T86" s="71"/>
      <c r="U86" s="71"/>
      <c r="V86" s="71"/>
      <c r="W86" s="71"/>
      <c r="X86" s="35"/>
      <c r="Y86" s="71"/>
      <c r="Z86" s="71"/>
      <c r="AA86" s="71"/>
      <c r="AB86" s="35"/>
      <c r="AC86" s="71"/>
      <c r="AD86" s="71"/>
      <c r="AE86" s="71"/>
      <c r="AF86" s="35"/>
      <c r="AG86" s="71"/>
      <c r="AH86" s="71"/>
      <c r="AI86" s="71"/>
      <c r="AJ86" s="72"/>
      <c r="AK86" s="72"/>
      <c r="AL86" s="71"/>
      <c r="AM86" s="71"/>
      <c r="AO86" s="24"/>
      <c r="AP86" s="24"/>
      <c r="AQ86" s="24"/>
      <c r="AR86" s="25"/>
      <c r="AS86" s="25"/>
      <c r="AT86" s="26"/>
      <c r="AU86" s="26"/>
      <c r="AV86" s="26"/>
      <c r="AW86" s="26"/>
      <c r="AX86" s="26"/>
      <c r="AY86" s="26"/>
      <c r="AZ86" s="26"/>
    </row>
    <row r="87" spans="1:52" ht="18.75" customHeight="1" outlineLevel="1" x14ac:dyDescent="0.25">
      <c r="A87" s="164" t="s">
        <v>751</v>
      </c>
      <c r="B87" s="27" t="str">
        <f t="shared" si="37"/>
        <v>Central store</v>
      </c>
      <c r="C87" s="136">
        <v>1</v>
      </c>
      <c r="D87" s="136" t="s">
        <v>397</v>
      </c>
      <c r="E87" s="105"/>
      <c r="F87" s="104"/>
      <c r="G87" s="104"/>
      <c r="H87" s="29">
        <f t="shared" si="40"/>
        <v>0</v>
      </c>
      <c r="I87" s="30">
        <f t="shared" si="41"/>
        <v>0</v>
      </c>
      <c r="J87" s="1"/>
      <c r="K87" s="2"/>
      <c r="L87" s="2"/>
      <c r="M87" s="1"/>
      <c r="N87" s="162"/>
      <c r="O87" s="155"/>
      <c r="P87" s="71"/>
      <c r="Q87" s="71"/>
      <c r="R87" s="71"/>
      <c r="S87" s="35"/>
      <c r="T87" s="71"/>
      <c r="U87" s="71"/>
      <c r="V87" s="71"/>
      <c r="W87" s="71"/>
      <c r="X87" s="35"/>
      <c r="Y87" s="71"/>
      <c r="Z87" s="71"/>
      <c r="AA87" s="71"/>
      <c r="AB87" s="35"/>
      <c r="AC87" s="71"/>
      <c r="AD87" s="71"/>
      <c r="AE87" s="71"/>
      <c r="AF87" s="35"/>
      <c r="AG87" s="71"/>
      <c r="AH87" s="71"/>
      <c r="AI87" s="71"/>
      <c r="AJ87" s="72"/>
      <c r="AK87" s="72"/>
      <c r="AL87" s="71"/>
      <c r="AM87" s="71"/>
      <c r="AO87" s="24"/>
      <c r="AP87" s="24"/>
      <c r="AQ87" s="24"/>
      <c r="AR87" s="25"/>
      <c r="AS87" s="25"/>
      <c r="AT87" s="26"/>
      <c r="AU87" s="26"/>
      <c r="AV87" s="26"/>
      <c r="AW87" s="26"/>
      <c r="AX87" s="26"/>
      <c r="AY87" s="26"/>
      <c r="AZ87" s="26"/>
    </row>
    <row r="88" spans="1:52" ht="18.75" customHeight="1" outlineLevel="1" x14ac:dyDescent="0.25">
      <c r="A88" s="164" t="s">
        <v>789</v>
      </c>
      <c r="B88" s="27" t="str">
        <f t="shared" si="37"/>
        <v>Read/Write license</v>
      </c>
      <c r="C88" s="136">
        <v>5</v>
      </c>
      <c r="D88" s="136" t="s">
        <v>397</v>
      </c>
      <c r="E88" s="105"/>
      <c r="F88" s="104"/>
      <c r="G88" s="104"/>
      <c r="H88" s="29">
        <f t="shared" si="40"/>
        <v>0</v>
      </c>
      <c r="I88" s="30">
        <f t="shared" si="41"/>
        <v>0</v>
      </c>
      <c r="J88" s="1"/>
      <c r="K88" s="2"/>
      <c r="L88" s="2"/>
      <c r="M88" s="1"/>
      <c r="N88" s="162"/>
      <c r="O88" s="155"/>
      <c r="P88" s="71"/>
      <c r="Q88" s="71"/>
      <c r="R88" s="71"/>
      <c r="S88" s="35"/>
      <c r="T88" s="71"/>
      <c r="U88" s="71"/>
      <c r="V88" s="71"/>
      <c r="W88" s="71"/>
      <c r="X88" s="35"/>
      <c r="Y88" s="71"/>
      <c r="Z88" s="71"/>
      <c r="AA88" s="71"/>
      <c r="AB88" s="35"/>
      <c r="AC88" s="71"/>
      <c r="AD88" s="71"/>
      <c r="AE88" s="71"/>
      <c r="AF88" s="35"/>
      <c r="AG88" s="71"/>
      <c r="AH88" s="71"/>
      <c r="AI88" s="71"/>
      <c r="AJ88" s="72"/>
      <c r="AK88" s="72"/>
      <c r="AL88" s="71"/>
      <c r="AM88" s="71"/>
      <c r="AO88" s="24"/>
      <c r="AP88" s="24"/>
      <c r="AQ88" s="24"/>
      <c r="AR88" s="25"/>
      <c r="AS88" s="25"/>
      <c r="AT88" s="26"/>
      <c r="AU88" s="26"/>
      <c r="AV88" s="26"/>
      <c r="AW88" s="26"/>
      <c r="AX88" s="26"/>
      <c r="AY88" s="26"/>
      <c r="AZ88" s="26"/>
    </row>
    <row r="89" spans="1:52" ht="18.75" customHeight="1" outlineLevel="1" x14ac:dyDescent="0.25">
      <c r="A89" s="164" t="s">
        <v>753</v>
      </c>
      <c r="B89" s="27" t="str">
        <f t="shared" si="37"/>
        <v>Training</v>
      </c>
      <c r="C89" s="119"/>
      <c r="D89" s="119"/>
      <c r="E89" s="105"/>
      <c r="F89" s="104"/>
      <c r="G89" s="104"/>
      <c r="H89" s="29">
        <f t="shared" si="40"/>
        <v>0</v>
      </c>
      <c r="I89" s="30">
        <f t="shared" si="41"/>
        <v>0</v>
      </c>
      <c r="J89" s="1"/>
      <c r="K89" s="2"/>
      <c r="L89" s="2"/>
      <c r="M89" s="1"/>
      <c r="N89" s="162"/>
      <c r="O89" s="155"/>
      <c r="P89" s="71"/>
      <c r="Q89" s="71"/>
      <c r="R89" s="71"/>
      <c r="S89" s="35"/>
      <c r="T89" s="71"/>
      <c r="U89" s="71"/>
      <c r="V89" s="71"/>
      <c r="W89" s="71"/>
      <c r="X89" s="35"/>
      <c r="Y89" s="71"/>
      <c r="Z89" s="71"/>
      <c r="AA89" s="71"/>
      <c r="AB89" s="35"/>
      <c r="AC89" s="71"/>
      <c r="AD89" s="71"/>
      <c r="AE89" s="71"/>
      <c r="AF89" s="35"/>
      <c r="AG89" s="71"/>
      <c r="AH89" s="71"/>
      <c r="AI89" s="71"/>
      <c r="AJ89" s="72"/>
      <c r="AK89" s="72"/>
      <c r="AL89" s="71"/>
      <c r="AM89" s="71"/>
      <c r="AO89" s="24"/>
      <c r="AP89" s="24"/>
      <c r="AQ89" s="24"/>
      <c r="AR89" s="25"/>
      <c r="AS89" s="25"/>
      <c r="AT89" s="26"/>
      <c r="AU89" s="26"/>
      <c r="AV89" s="26"/>
      <c r="AW89" s="26"/>
      <c r="AX89" s="26"/>
      <c r="AY89" s="26"/>
      <c r="AZ89" s="26"/>
    </row>
    <row r="90" spans="1:52" ht="18.75" customHeight="1" outlineLevel="1" x14ac:dyDescent="0.25">
      <c r="A90" s="164" t="s">
        <v>426</v>
      </c>
      <c r="B90" s="27" t="str">
        <f t="shared" si="37"/>
        <v>Training</v>
      </c>
      <c r="C90" s="119">
        <v>50</v>
      </c>
      <c r="D90" s="119" t="s">
        <v>408</v>
      </c>
      <c r="E90" s="105"/>
      <c r="F90" s="104"/>
      <c r="G90" s="104"/>
      <c r="H90" s="29">
        <f t="shared" ref="H90" si="42">SUM(E90:G90)</f>
        <v>0</v>
      </c>
      <c r="I90" s="30">
        <f t="shared" ref="I90" si="43">+H90*C90</f>
        <v>0</v>
      </c>
      <c r="J90" s="1"/>
      <c r="K90" s="2"/>
      <c r="L90" s="2"/>
      <c r="M90" s="1"/>
      <c r="N90" s="162"/>
      <c r="O90" s="155"/>
      <c r="P90" s="71"/>
      <c r="Q90" s="71"/>
      <c r="R90" s="71"/>
      <c r="S90" s="35"/>
      <c r="T90" s="71"/>
      <c r="U90" s="71"/>
      <c r="V90" s="71"/>
      <c r="W90" s="71"/>
      <c r="X90" s="35"/>
      <c r="Y90" s="71"/>
      <c r="Z90" s="71"/>
      <c r="AA90" s="71"/>
      <c r="AB90" s="35"/>
      <c r="AC90" s="71"/>
      <c r="AD90" s="71"/>
      <c r="AE90" s="71"/>
      <c r="AF90" s="35"/>
      <c r="AG90" s="71"/>
      <c r="AH90" s="71"/>
      <c r="AI90" s="71"/>
      <c r="AJ90" s="72"/>
      <c r="AK90" s="72"/>
      <c r="AL90" s="71"/>
      <c r="AM90" s="71"/>
      <c r="AO90" s="24"/>
      <c r="AP90" s="24"/>
      <c r="AQ90" s="24"/>
      <c r="AR90" s="25"/>
      <c r="AS90" s="25"/>
      <c r="AT90" s="26"/>
      <c r="AU90" s="26"/>
      <c r="AV90" s="26"/>
      <c r="AW90" s="26"/>
      <c r="AX90" s="26"/>
      <c r="AY90" s="26"/>
      <c r="AZ90" s="26"/>
    </row>
    <row r="91" spans="1:52" ht="18.75" outlineLevel="1" x14ac:dyDescent="0.25">
      <c r="A91" s="164" t="s">
        <v>427</v>
      </c>
      <c r="B91" s="27" t="str">
        <f t="shared" si="37"/>
        <v>Training for external staff (VBOs, connected affiliates)</v>
      </c>
      <c r="C91" s="119">
        <v>40</v>
      </c>
      <c r="D91" s="119" t="s">
        <v>408</v>
      </c>
      <c r="E91" s="105"/>
      <c r="F91" s="104"/>
      <c r="G91" s="104"/>
      <c r="H91" s="29">
        <f t="shared" si="38"/>
        <v>0</v>
      </c>
      <c r="I91" s="30">
        <f t="shared" si="39"/>
        <v>0</v>
      </c>
      <c r="J91" s="1"/>
      <c r="K91" s="2"/>
      <c r="L91" s="2"/>
      <c r="M91" s="1"/>
      <c r="N91" s="162"/>
      <c r="O91" s="155"/>
      <c r="P91" s="71"/>
      <c r="Q91" s="73">
        <v>0</v>
      </c>
      <c r="R91" s="71"/>
      <c r="S91" s="74">
        <f>S114*-V91</f>
        <v>0</v>
      </c>
      <c r="T91" s="71"/>
      <c r="U91" s="71"/>
      <c r="V91" s="73">
        <v>0.02</v>
      </c>
      <c r="W91" s="73"/>
      <c r="X91" s="35"/>
      <c r="Y91" s="71"/>
      <c r="Z91" s="71"/>
      <c r="AA91" s="71"/>
      <c r="AB91" s="35"/>
      <c r="AC91" s="71"/>
      <c r="AD91" s="71"/>
      <c r="AE91" s="71"/>
      <c r="AF91" s="35"/>
      <c r="AG91" s="71"/>
      <c r="AH91" s="71"/>
      <c r="AI91" s="71"/>
      <c r="AJ91" s="72"/>
      <c r="AK91" s="72"/>
      <c r="AL91" s="71"/>
      <c r="AM91" s="71"/>
      <c r="AO91" s="24"/>
      <c r="AP91" s="24"/>
      <c r="AQ91" s="24"/>
      <c r="AR91" s="25"/>
      <c r="AS91" s="25"/>
      <c r="AT91" s="26"/>
      <c r="AU91" s="26"/>
      <c r="AV91" s="26"/>
      <c r="AW91" s="26"/>
      <c r="AX91" s="26"/>
      <c r="AY91" s="26"/>
      <c r="AZ91" s="26"/>
    </row>
    <row r="92" spans="1:52" ht="18.75" customHeight="1" outlineLevel="1" x14ac:dyDescent="0.25">
      <c r="A92" s="200" t="s">
        <v>443</v>
      </c>
      <c r="B92" s="201"/>
      <c r="C92" s="111"/>
      <c r="D92" s="112"/>
      <c r="E92" s="113"/>
      <c r="F92" s="113"/>
      <c r="G92" s="113"/>
      <c r="H92" s="113"/>
      <c r="I92" s="72">
        <f>SUM(I66:I91)</f>
        <v>0</v>
      </c>
      <c r="J92" s="116"/>
      <c r="K92" s="116"/>
      <c r="L92" s="116"/>
      <c r="M92" s="116"/>
      <c r="N92" s="165"/>
      <c r="O92" s="155"/>
      <c r="P92" s="71"/>
      <c r="Q92" s="71"/>
      <c r="R92" s="71"/>
      <c r="S92" s="72">
        <f>S114+S91</f>
        <v>0</v>
      </c>
      <c r="T92" s="71"/>
      <c r="U92" s="71"/>
      <c r="V92" s="71"/>
      <c r="W92" s="71"/>
      <c r="X92" s="35"/>
      <c r="Y92" s="71"/>
      <c r="Z92" s="71"/>
      <c r="AA92" s="71"/>
      <c r="AB92" s="35"/>
      <c r="AC92" s="71"/>
      <c r="AD92" s="71"/>
      <c r="AE92" s="71"/>
      <c r="AF92" s="35"/>
      <c r="AG92" s="71"/>
      <c r="AH92" s="71"/>
      <c r="AI92" s="71"/>
      <c r="AJ92" s="72"/>
      <c r="AK92" s="72"/>
      <c r="AL92" s="71"/>
      <c r="AM92" s="71"/>
      <c r="AO92" s="24"/>
      <c r="AP92" s="24"/>
      <c r="AQ92" s="24"/>
      <c r="AR92" s="25"/>
      <c r="AS92" s="25"/>
      <c r="AT92" s="26"/>
      <c r="AU92" s="26"/>
      <c r="AV92" s="26"/>
      <c r="AW92" s="26"/>
      <c r="AX92" s="26"/>
      <c r="AY92" s="26"/>
      <c r="AZ92" s="26"/>
    </row>
    <row r="93" spans="1:52" ht="18.75" outlineLevel="1" x14ac:dyDescent="0.25">
      <c r="A93" s="200" t="s">
        <v>444</v>
      </c>
      <c r="B93" s="201"/>
      <c r="C93" s="111"/>
      <c r="D93" s="112" t="s">
        <v>445</v>
      </c>
      <c r="E93" s="113"/>
      <c r="F93" s="114"/>
      <c r="G93" s="114"/>
      <c r="H93" s="114"/>
      <c r="I93" s="109"/>
      <c r="J93" s="117"/>
      <c r="K93" s="117"/>
      <c r="L93" s="117"/>
      <c r="M93" s="117"/>
      <c r="N93" s="166"/>
      <c r="O93" s="156"/>
      <c r="P93" s="75"/>
      <c r="Q93" s="75"/>
      <c r="R93" s="75"/>
      <c r="S93" s="72">
        <f>S114*20%</f>
        <v>0</v>
      </c>
      <c r="T93" s="75"/>
      <c r="U93" s="75"/>
      <c r="V93" s="75"/>
      <c r="W93" s="75"/>
      <c r="X93" s="72"/>
      <c r="Y93" s="75"/>
      <c r="Z93" s="75"/>
      <c r="AA93" s="75"/>
      <c r="AB93" s="72"/>
      <c r="AC93" s="75"/>
      <c r="AD93" s="75"/>
      <c r="AE93" s="75"/>
      <c r="AF93" s="72"/>
      <c r="AG93" s="75"/>
      <c r="AH93" s="75"/>
      <c r="AI93" s="75"/>
      <c r="AJ93" s="72"/>
      <c r="AK93" s="72"/>
      <c r="AL93" s="75"/>
      <c r="AM93" s="75"/>
      <c r="AO93" s="24"/>
      <c r="AP93" s="24"/>
      <c r="AQ93" s="24"/>
      <c r="AR93" s="25"/>
      <c r="AS93" s="25"/>
      <c r="AT93" s="26">
        <f ca="1">INDIRECT($AT$1&amp;ROW(A95))</f>
        <v>0</v>
      </c>
      <c r="AU93" s="26" t="e">
        <f ca="1">#REF!-$AT93</f>
        <v>#REF!</v>
      </c>
      <c r="AV93" s="26">
        <f ca="1">M95-$AT93</f>
        <v>0</v>
      </c>
      <c r="AW93" s="26">
        <f ca="1">S93-$AT93</f>
        <v>0</v>
      </c>
      <c r="AX93" s="26">
        <f ca="1">X93-$AT93</f>
        <v>0</v>
      </c>
      <c r="AY93" s="26">
        <f ca="1">AB93-$AT93</f>
        <v>0</v>
      </c>
      <c r="AZ93" s="26">
        <f ca="1">AF93-$AT93</f>
        <v>0</v>
      </c>
    </row>
    <row r="94" spans="1:52" ht="18.75" customHeight="1" x14ac:dyDescent="0.25">
      <c r="A94" s="200" t="s">
        <v>442</v>
      </c>
      <c r="B94" s="201"/>
      <c r="C94" s="111"/>
      <c r="D94" s="112"/>
      <c r="E94" s="113"/>
      <c r="F94" s="113"/>
      <c r="G94" s="113"/>
      <c r="H94" s="113"/>
      <c r="I94" s="72">
        <f>+I92*(1+I93)</f>
        <v>0</v>
      </c>
      <c r="J94" s="120">
        <f>+COUNTA(J66:J91)</f>
        <v>0</v>
      </c>
      <c r="K94" s="120">
        <f t="shared" ref="K94:N94" si="44">+COUNTA(K66:K91)</f>
        <v>0</v>
      </c>
      <c r="L94" s="120">
        <f t="shared" si="44"/>
        <v>0</v>
      </c>
      <c r="M94" s="120">
        <f t="shared" si="44"/>
        <v>0</v>
      </c>
      <c r="N94" s="167">
        <f t="shared" si="44"/>
        <v>0</v>
      </c>
      <c r="O94" s="155"/>
      <c r="P94" s="71"/>
      <c r="Q94" s="71"/>
      <c r="R94" s="71"/>
      <c r="S94" s="72">
        <f>SUM(S92:S93)</f>
        <v>0</v>
      </c>
      <c r="T94" s="71"/>
      <c r="U94" s="71"/>
      <c r="V94" s="71"/>
      <c r="W94" s="71"/>
      <c r="X94" s="72"/>
      <c r="Y94" s="71"/>
      <c r="Z94" s="71"/>
      <c r="AA94" s="71"/>
      <c r="AB94" s="72"/>
      <c r="AC94" s="71"/>
      <c r="AD94" s="71"/>
      <c r="AE94" s="71"/>
      <c r="AF94" s="72"/>
      <c r="AG94" s="71"/>
      <c r="AH94" s="71"/>
      <c r="AI94" s="71"/>
      <c r="AJ94" s="72"/>
      <c r="AK94" s="72"/>
      <c r="AL94" s="71"/>
      <c r="AM94" s="71"/>
      <c r="AO94" s="24">
        <f>MIN(I94:AJ94)</f>
        <v>0</v>
      </c>
      <c r="AP94" s="24">
        <f>AVERAGE(I94:AJ94)</f>
        <v>0</v>
      </c>
      <c r="AQ94" s="24">
        <f>MAX(I94:AJ94)</f>
        <v>0</v>
      </c>
      <c r="AR94" s="25">
        <f>_xlfn.STDEV.P(I94:AJ94)</f>
        <v>0</v>
      </c>
      <c r="AS94" s="25"/>
      <c r="AT94" s="26">
        <f ca="1">INDIRECT($AT$1&amp;ROW(A96))</f>
        <v>0</v>
      </c>
      <c r="AU94" s="26" t="e">
        <f ca="1">#REF!-$AT94</f>
        <v>#REF!</v>
      </c>
      <c r="AV94" s="26">
        <f ca="1">M96-$AT94</f>
        <v>0</v>
      </c>
      <c r="AW94" s="26">
        <f ca="1">S94-$AT94</f>
        <v>0</v>
      </c>
      <c r="AX94" s="26">
        <f ca="1">X94-$AT94</f>
        <v>0</v>
      </c>
      <c r="AY94" s="26">
        <f ca="1">AB94-$AT94</f>
        <v>0</v>
      </c>
      <c r="AZ94" s="26">
        <f ca="1">AF94-$AT94</f>
        <v>0</v>
      </c>
    </row>
    <row r="95" spans="1:52" ht="18.75" x14ac:dyDescent="0.25">
      <c r="A95" s="202" t="s">
        <v>0</v>
      </c>
      <c r="B95" s="203"/>
      <c r="C95" s="111"/>
      <c r="D95" s="112"/>
      <c r="E95" s="115"/>
      <c r="F95" s="115"/>
      <c r="G95" s="115"/>
      <c r="H95" s="108">
        <v>0.2</v>
      </c>
      <c r="I95" s="72">
        <f>+I94*(H95)</f>
        <v>0</v>
      </c>
      <c r="J95" s="118"/>
      <c r="K95" s="118"/>
      <c r="L95" s="118"/>
      <c r="M95" s="118"/>
      <c r="N95" s="168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52" ht="18.75" customHeight="1" x14ac:dyDescent="0.25">
      <c r="A96" s="200" t="s">
        <v>1</v>
      </c>
      <c r="B96" s="201"/>
      <c r="C96" s="111"/>
      <c r="D96" s="112"/>
      <c r="E96" s="113"/>
      <c r="F96" s="113"/>
      <c r="G96" s="113"/>
      <c r="H96" s="113"/>
      <c r="I96" s="72">
        <f>SUM(I94:I95)</f>
        <v>0</v>
      </c>
      <c r="J96" s="118"/>
      <c r="K96" s="118"/>
      <c r="L96" s="118"/>
      <c r="M96" s="118"/>
      <c r="N96" s="165"/>
      <c r="O96" s="155"/>
      <c r="P96" s="71"/>
      <c r="Q96" s="71"/>
      <c r="R96" s="71"/>
      <c r="S96" s="72"/>
      <c r="T96" s="71"/>
      <c r="U96" s="71"/>
      <c r="V96" s="71"/>
      <c r="W96" s="71"/>
      <c r="X96" s="72"/>
      <c r="Y96" s="71"/>
      <c r="Z96" s="71"/>
      <c r="AA96" s="71"/>
      <c r="AB96" s="72"/>
      <c r="AC96" s="71"/>
      <c r="AD96" s="71"/>
      <c r="AE96" s="71"/>
      <c r="AF96" s="72"/>
      <c r="AG96" s="71"/>
      <c r="AH96" s="71"/>
      <c r="AI96" s="71"/>
      <c r="AJ96" s="72"/>
      <c r="AK96" s="72"/>
      <c r="AL96" s="71"/>
      <c r="AM96" s="71"/>
      <c r="AO96" s="24"/>
      <c r="AP96" s="24"/>
      <c r="AQ96" s="24"/>
      <c r="AR96" s="25"/>
      <c r="AS96" s="25"/>
      <c r="AT96" s="26"/>
      <c r="AU96" s="26"/>
      <c r="AV96" s="26"/>
      <c r="AW96" s="26"/>
      <c r="AX96" s="26"/>
      <c r="AY96" s="26"/>
      <c r="AZ96" s="26"/>
    </row>
    <row r="97" spans="1:52" ht="11.25" customHeight="1" x14ac:dyDescent="0.25">
      <c r="A97" s="169"/>
      <c r="B97" s="170"/>
      <c r="C97" s="170"/>
      <c r="D97" s="171"/>
      <c r="E97" s="170"/>
      <c r="F97" s="170"/>
      <c r="G97" s="170"/>
      <c r="H97" s="170"/>
      <c r="I97" s="170"/>
      <c r="J97" s="170"/>
      <c r="K97" s="170"/>
      <c r="L97" s="170"/>
      <c r="M97" s="170"/>
      <c r="N97" s="172"/>
      <c r="O97" s="155"/>
      <c r="P97" s="71"/>
      <c r="Q97" s="71"/>
      <c r="R97" s="71"/>
      <c r="S97" s="72"/>
      <c r="T97" s="71"/>
      <c r="U97" s="71"/>
      <c r="V97" s="71"/>
      <c r="W97" s="71"/>
      <c r="X97" s="72"/>
      <c r="Y97" s="71"/>
      <c r="Z97" s="71"/>
      <c r="AA97" s="71"/>
      <c r="AB97" s="72"/>
      <c r="AC97" s="71"/>
      <c r="AD97" s="71"/>
      <c r="AE97" s="71"/>
      <c r="AF97" s="72"/>
      <c r="AG97" s="71"/>
      <c r="AH97" s="71"/>
      <c r="AI97" s="71"/>
      <c r="AJ97" s="72"/>
      <c r="AK97" s="72"/>
      <c r="AL97" s="71"/>
      <c r="AM97" s="71"/>
      <c r="AO97" s="24"/>
      <c r="AP97" s="24"/>
      <c r="AQ97" s="24"/>
      <c r="AR97" s="25"/>
      <c r="AS97" s="25"/>
      <c r="AT97" s="26"/>
      <c r="AU97" s="26"/>
      <c r="AV97" s="26"/>
      <c r="AW97" s="26"/>
      <c r="AX97" s="26"/>
      <c r="AY97" s="26"/>
      <c r="AZ97" s="26"/>
    </row>
    <row r="98" spans="1:52" s="68" customFormat="1" ht="18.75" customHeight="1" x14ac:dyDescent="0.25">
      <c r="A98" s="206" t="s">
        <v>795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8"/>
      <c r="O98" s="157"/>
      <c r="P98" s="48"/>
      <c r="Q98" s="49"/>
      <c r="R98" s="49"/>
      <c r="S98" s="47"/>
      <c r="T98" s="48"/>
      <c r="U98" s="55"/>
      <c r="V98" s="66"/>
      <c r="W98" s="66"/>
      <c r="X98" s="47"/>
      <c r="Y98" s="48"/>
      <c r="Z98" s="55"/>
      <c r="AA98" s="66"/>
      <c r="AB98" s="47"/>
      <c r="AC98" s="48"/>
      <c r="AD98" s="55"/>
      <c r="AE98" s="66"/>
      <c r="AF98" s="47"/>
      <c r="AG98" s="48"/>
      <c r="AH98" s="55"/>
      <c r="AI98" s="66"/>
      <c r="AJ98" s="67"/>
      <c r="AK98" s="67"/>
      <c r="AL98" s="55"/>
      <c r="AM98" s="66"/>
      <c r="AO98" s="51"/>
      <c r="AP98" s="51"/>
      <c r="AQ98" s="51"/>
      <c r="AR98" s="52"/>
      <c r="AS98" s="52"/>
      <c r="AT98" s="54">
        <f t="shared" ref="AT98:AT112" ca="1" si="45">INDIRECT($AT$1&amp;ROW(A100))</f>
        <v>0</v>
      </c>
      <c r="AU98" s="54" t="e">
        <f ca="1">#REF!-$AT98</f>
        <v>#REF!</v>
      </c>
      <c r="AV98" s="54">
        <f t="shared" ref="AV98:AV112" ca="1" si="46">M100-$AT98</f>
        <v>0</v>
      </c>
      <c r="AW98" s="54">
        <f t="shared" ref="AW98:AW112" ca="1" si="47">S98-$AT98</f>
        <v>0</v>
      </c>
      <c r="AX98" s="54">
        <f t="shared" ref="AX98:AX112" ca="1" si="48">X98-$AT98</f>
        <v>0</v>
      </c>
      <c r="AY98" s="54">
        <f t="shared" ref="AY98:AY112" ca="1" si="49">AB98-$AT98</f>
        <v>0</v>
      </c>
      <c r="AZ98" s="54">
        <f t="shared" ref="AZ98:AZ112" ca="1" si="50">AF98-$AT98</f>
        <v>0</v>
      </c>
    </row>
    <row r="99" spans="1:52" s="68" customFormat="1" ht="18.75" customHeight="1" x14ac:dyDescent="0.25">
      <c r="A99" s="209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1"/>
      <c r="O99" s="157"/>
      <c r="P99" s="48"/>
      <c r="Q99" s="49"/>
      <c r="R99" s="49"/>
      <c r="S99" s="47"/>
      <c r="T99" s="48"/>
      <c r="U99" s="55"/>
      <c r="V99" s="66"/>
      <c r="W99" s="66"/>
      <c r="X99" s="47"/>
      <c r="Y99" s="48"/>
      <c r="Z99" s="55"/>
      <c r="AA99" s="66"/>
      <c r="AB99" s="47"/>
      <c r="AC99" s="48"/>
      <c r="AD99" s="55"/>
      <c r="AE99" s="66"/>
      <c r="AF99" s="47"/>
      <c r="AG99" s="48"/>
      <c r="AH99" s="55"/>
      <c r="AI99" s="66"/>
      <c r="AJ99" s="67"/>
      <c r="AK99" s="67"/>
      <c r="AL99" s="55"/>
      <c r="AM99" s="66"/>
      <c r="AO99" s="51"/>
      <c r="AP99" s="51"/>
      <c r="AQ99" s="51"/>
      <c r="AR99" s="52"/>
      <c r="AS99" s="52"/>
      <c r="AT99" s="54">
        <f t="shared" ca="1" si="45"/>
        <v>0</v>
      </c>
      <c r="AU99" s="54" t="e">
        <f ca="1">#REF!-$AT99</f>
        <v>#REF!</v>
      </c>
      <c r="AV99" s="54">
        <f t="shared" ca="1" si="46"/>
        <v>0</v>
      </c>
      <c r="AW99" s="54">
        <f t="shared" ca="1" si="47"/>
        <v>0</v>
      </c>
      <c r="AX99" s="54">
        <f t="shared" ca="1" si="48"/>
        <v>0</v>
      </c>
      <c r="AY99" s="54">
        <f t="shared" ca="1" si="49"/>
        <v>0</v>
      </c>
      <c r="AZ99" s="54">
        <f t="shared" ca="1" si="50"/>
        <v>0</v>
      </c>
    </row>
    <row r="100" spans="1:52" s="65" customFormat="1" ht="15.75" outlineLevel="1" x14ac:dyDescent="0.25">
      <c r="A100" s="175" t="s">
        <v>761</v>
      </c>
      <c r="B100" s="137" t="str">
        <f t="shared" ref="B100:B108" si="51">+IFERROR(VLOOKUP(A100,DATA,2,FALSE),"")</f>
        <v>Maintenance and support</v>
      </c>
      <c r="C100" s="125"/>
      <c r="D100" s="125"/>
      <c r="E100" s="125"/>
      <c r="F100" s="125"/>
      <c r="G100" s="125"/>
      <c r="H100" s="125"/>
      <c r="I100" s="125"/>
      <c r="J100" s="145"/>
      <c r="K100" s="145"/>
      <c r="L100" s="145"/>
      <c r="M100" s="125"/>
      <c r="N100" s="176"/>
      <c r="O100" s="158"/>
      <c r="P100" s="58"/>
      <c r="Q100" s="59"/>
      <c r="R100" s="59"/>
      <c r="S100" s="46"/>
      <c r="T100" s="58"/>
      <c r="U100" s="58"/>
      <c r="V100" s="59"/>
      <c r="W100" s="59"/>
      <c r="X100" s="46"/>
      <c r="Y100" s="58"/>
      <c r="Z100" s="60"/>
      <c r="AA100" s="61"/>
      <c r="AB100" s="46"/>
      <c r="AC100" s="58"/>
      <c r="AD100" s="60"/>
      <c r="AE100" s="61"/>
      <c r="AF100" s="46"/>
      <c r="AG100" s="58"/>
      <c r="AH100" s="60"/>
      <c r="AI100" s="61"/>
      <c r="AJ100" s="62"/>
      <c r="AK100" s="62"/>
      <c r="AL100" s="63"/>
      <c r="AM100" s="64"/>
      <c r="AO100" s="51">
        <f>MIN(I100:AJ100)</f>
        <v>0</v>
      </c>
      <c r="AP100" s="51" t="e">
        <f>AVERAGE(I100:AJ100)</f>
        <v>#DIV/0!</v>
      </c>
      <c r="AQ100" s="51">
        <f>MAX(I100:AJ100)</f>
        <v>0</v>
      </c>
      <c r="AR100" s="52" t="e">
        <f>_xlfn.STDEV.P(I100:AJ100)</f>
        <v>#DIV/0!</v>
      </c>
      <c r="AS100" s="52"/>
      <c r="AT100" s="53" t="e">
        <f ca="1">INDIRECT($AT$1&amp;ROW(#REF!))</f>
        <v>#REF!</v>
      </c>
      <c r="AU100" s="53" t="e">
        <f ca="1">#REF!-$AT100</f>
        <v>#REF!</v>
      </c>
      <c r="AV100" s="53" t="e">
        <f ca="1">#REF!-$AT100</f>
        <v>#REF!</v>
      </c>
      <c r="AW100" s="53" t="e">
        <f t="shared" ca="1" si="47"/>
        <v>#REF!</v>
      </c>
      <c r="AX100" s="53" t="e">
        <f t="shared" ca="1" si="48"/>
        <v>#REF!</v>
      </c>
      <c r="AY100" s="53" t="e">
        <f t="shared" ca="1" si="49"/>
        <v>#REF!</v>
      </c>
      <c r="AZ100" s="53" t="e">
        <f t="shared" ca="1" si="50"/>
        <v>#REF!</v>
      </c>
    </row>
    <row r="101" spans="1:52" s="68" customFormat="1" ht="18.75" customHeight="1" outlineLevel="1" x14ac:dyDescent="0.25">
      <c r="A101" s="164" t="s">
        <v>762</v>
      </c>
      <c r="B101" s="138" t="str">
        <f t="shared" si="51"/>
        <v>User support and Help line</v>
      </c>
      <c r="C101" s="119">
        <v>3</v>
      </c>
      <c r="D101" s="119" t="s">
        <v>456</v>
      </c>
      <c r="E101" s="129"/>
      <c r="F101" s="128"/>
      <c r="G101" s="128"/>
      <c r="H101" s="29">
        <f t="shared" si="38"/>
        <v>0</v>
      </c>
      <c r="I101" s="30">
        <f t="shared" si="39"/>
        <v>0</v>
      </c>
      <c r="J101" s="146"/>
      <c r="K101" s="147"/>
      <c r="L101" s="147"/>
      <c r="M101" s="1"/>
      <c r="N101" s="162"/>
      <c r="O101" s="157"/>
      <c r="P101" s="48"/>
      <c r="Q101" s="49"/>
      <c r="R101" s="49"/>
      <c r="S101" s="47"/>
      <c r="T101" s="48"/>
      <c r="U101" s="55"/>
      <c r="V101" s="66"/>
      <c r="W101" s="66"/>
      <c r="X101" s="47"/>
      <c r="Y101" s="48"/>
      <c r="Z101" s="55"/>
      <c r="AA101" s="66"/>
      <c r="AB101" s="47"/>
      <c r="AC101" s="48"/>
      <c r="AD101" s="55"/>
      <c r="AE101" s="66"/>
      <c r="AF101" s="47"/>
      <c r="AG101" s="48"/>
      <c r="AH101" s="55"/>
      <c r="AI101" s="66"/>
      <c r="AJ101" s="67"/>
      <c r="AK101" s="67"/>
      <c r="AL101" s="55"/>
      <c r="AM101" s="66"/>
      <c r="AO101" s="51"/>
      <c r="AP101" s="51"/>
      <c r="AQ101" s="51"/>
      <c r="AR101" s="52"/>
      <c r="AS101" s="52"/>
      <c r="AT101" s="54" t="e">
        <f ca="1">INDIRECT($AT$1&amp;ROW(#REF!))</f>
        <v>#REF!</v>
      </c>
      <c r="AU101" s="54" t="e">
        <f ca="1">#REF!-$AT101</f>
        <v>#REF!</v>
      </c>
      <c r="AV101" s="54" t="e">
        <f ca="1">#REF!-$AT101</f>
        <v>#REF!</v>
      </c>
      <c r="AW101" s="54" t="e">
        <f t="shared" ca="1" si="47"/>
        <v>#REF!</v>
      </c>
      <c r="AX101" s="54" t="e">
        <f t="shared" ca="1" si="48"/>
        <v>#REF!</v>
      </c>
      <c r="AY101" s="54" t="e">
        <f t="shared" ca="1" si="49"/>
        <v>#REF!</v>
      </c>
      <c r="AZ101" s="54" t="e">
        <f t="shared" ca="1" si="50"/>
        <v>#REF!</v>
      </c>
    </row>
    <row r="102" spans="1:52" s="68" customFormat="1" ht="18.75" customHeight="1" outlineLevel="1" x14ac:dyDescent="0.25">
      <c r="A102" s="164" t="s">
        <v>763</v>
      </c>
      <c r="B102" s="138" t="str">
        <f t="shared" si="51"/>
        <v>Regular maintenance</v>
      </c>
      <c r="C102" s="119">
        <v>3</v>
      </c>
      <c r="D102" s="119" t="s">
        <v>456</v>
      </c>
      <c r="E102" s="129"/>
      <c r="F102" s="128"/>
      <c r="G102" s="128"/>
      <c r="H102" s="29"/>
      <c r="I102" s="30"/>
      <c r="J102" s="146"/>
      <c r="K102" s="147"/>
      <c r="L102" s="147"/>
      <c r="M102" s="1"/>
      <c r="N102" s="162"/>
      <c r="O102" s="157"/>
      <c r="P102" s="48"/>
      <c r="Q102" s="49"/>
      <c r="R102" s="49"/>
      <c r="S102" s="47"/>
      <c r="T102" s="48"/>
      <c r="U102" s="55"/>
      <c r="V102" s="66"/>
      <c r="W102" s="66"/>
      <c r="X102" s="47"/>
      <c r="Y102" s="48"/>
      <c r="Z102" s="55"/>
      <c r="AA102" s="66"/>
      <c r="AB102" s="47"/>
      <c r="AC102" s="48"/>
      <c r="AD102" s="55"/>
      <c r="AE102" s="66"/>
      <c r="AF102" s="47"/>
      <c r="AG102" s="48"/>
      <c r="AH102" s="55"/>
      <c r="AI102" s="66"/>
      <c r="AJ102" s="67"/>
      <c r="AK102" s="67"/>
      <c r="AL102" s="55"/>
      <c r="AM102" s="66"/>
      <c r="AO102" s="51"/>
      <c r="AP102" s="51"/>
      <c r="AQ102" s="51"/>
      <c r="AR102" s="52"/>
      <c r="AS102" s="52"/>
      <c r="AT102" s="54"/>
      <c r="AU102" s="54"/>
      <c r="AV102" s="54"/>
      <c r="AW102" s="54"/>
      <c r="AX102" s="54"/>
      <c r="AY102" s="54"/>
      <c r="AZ102" s="54"/>
    </row>
    <row r="103" spans="1:52" s="65" customFormat="1" ht="15.75" outlineLevel="1" x14ac:dyDescent="0.25">
      <c r="A103" s="164" t="s">
        <v>764</v>
      </c>
      <c r="B103" s="138" t="str">
        <f t="shared" si="51"/>
        <v>License updates</v>
      </c>
      <c r="C103" s="119">
        <v>3</v>
      </c>
      <c r="D103" s="119" t="s">
        <v>456</v>
      </c>
      <c r="E103" s="129"/>
      <c r="F103" s="128"/>
      <c r="G103" s="128"/>
      <c r="H103" s="29">
        <f t="shared" si="38"/>
        <v>0</v>
      </c>
      <c r="I103" s="30">
        <f t="shared" si="39"/>
        <v>0</v>
      </c>
      <c r="J103" s="146"/>
      <c r="K103" s="147"/>
      <c r="L103" s="147"/>
      <c r="M103" s="1"/>
      <c r="N103" s="162"/>
      <c r="O103" s="158"/>
      <c r="P103" s="58"/>
      <c r="Q103" s="59"/>
      <c r="R103" s="59"/>
      <c r="S103" s="46"/>
      <c r="T103" s="58"/>
      <c r="U103" s="58"/>
      <c r="V103" s="59"/>
      <c r="W103" s="59"/>
      <c r="X103" s="46"/>
      <c r="Y103" s="58"/>
      <c r="Z103" s="60"/>
      <c r="AA103" s="61"/>
      <c r="AB103" s="46"/>
      <c r="AC103" s="58"/>
      <c r="AD103" s="60"/>
      <c r="AE103" s="61"/>
      <c r="AF103" s="46"/>
      <c r="AG103" s="58"/>
      <c r="AH103" s="60"/>
      <c r="AI103" s="61"/>
      <c r="AJ103" s="62"/>
      <c r="AK103" s="62"/>
      <c r="AL103" s="63"/>
      <c r="AM103" s="64"/>
      <c r="AO103" s="51">
        <f>MIN(I103:AJ103)</f>
        <v>0</v>
      </c>
      <c r="AP103" s="51">
        <f>AVERAGE(I103:AJ103)</f>
        <v>0</v>
      </c>
      <c r="AQ103" s="51">
        <f>MAX(I103:AJ103)</f>
        <v>0</v>
      </c>
      <c r="AR103" s="52">
        <f>_xlfn.STDEV.P(I103:AJ103)</f>
        <v>0</v>
      </c>
      <c r="AS103" s="52"/>
      <c r="AT103" s="53">
        <f t="shared" ca="1" si="45"/>
        <v>0</v>
      </c>
      <c r="AU103" s="53" t="e">
        <f ca="1">#REF!-$AT103</f>
        <v>#REF!</v>
      </c>
      <c r="AV103" s="53">
        <f t="shared" ca="1" si="46"/>
        <v>0</v>
      </c>
      <c r="AW103" s="53">
        <f t="shared" ca="1" si="47"/>
        <v>0</v>
      </c>
      <c r="AX103" s="53">
        <f t="shared" ca="1" si="48"/>
        <v>0</v>
      </c>
      <c r="AY103" s="53">
        <f t="shared" ca="1" si="49"/>
        <v>0</v>
      </c>
      <c r="AZ103" s="53">
        <f t="shared" ca="1" si="50"/>
        <v>0</v>
      </c>
    </row>
    <row r="104" spans="1:52" s="68" customFormat="1" ht="18.75" customHeight="1" outlineLevel="1" x14ac:dyDescent="0.25">
      <c r="A104" s="164" t="s">
        <v>765</v>
      </c>
      <c r="B104" s="138" t="str">
        <f t="shared" si="51"/>
        <v>Upgrade installation</v>
      </c>
      <c r="C104" s="119">
        <v>3</v>
      </c>
      <c r="D104" s="119" t="s">
        <v>456</v>
      </c>
      <c r="E104" s="129"/>
      <c r="F104" s="128"/>
      <c r="G104" s="128"/>
      <c r="H104" s="29">
        <f t="shared" si="38"/>
        <v>0</v>
      </c>
      <c r="I104" s="30">
        <f t="shared" si="39"/>
        <v>0</v>
      </c>
      <c r="J104" s="146"/>
      <c r="K104" s="147"/>
      <c r="L104" s="147"/>
      <c r="M104" s="1"/>
      <c r="N104" s="162"/>
      <c r="O104" s="157"/>
      <c r="P104" s="48"/>
      <c r="Q104" s="49"/>
      <c r="R104" s="49"/>
      <c r="S104" s="47"/>
      <c r="T104" s="48"/>
      <c r="U104" s="55"/>
      <c r="V104" s="66"/>
      <c r="W104" s="66"/>
      <c r="X104" s="47"/>
      <c r="Y104" s="48"/>
      <c r="Z104" s="55"/>
      <c r="AA104" s="66"/>
      <c r="AB104" s="47"/>
      <c r="AC104" s="48"/>
      <c r="AD104" s="55"/>
      <c r="AE104" s="66"/>
      <c r="AF104" s="47"/>
      <c r="AG104" s="48"/>
      <c r="AH104" s="55"/>
      <c r="AI104" s="66"/>
      <c r="AJ104" s="67"/>
      <c r="AK104" s="67"/>
      <c r="AL104" s="55"/>
      <c r="AM104" s="66"/>
      <c r="AO104" s="51"/>
      <c r="AP104" s="51"/>
      <c r="AQ104" s="51"/>
      <c r="AR104" s="52"/>
      <c r="AS104" s="52"/>
      <c r="AT104" s="54">
        <f ca="1">INDIRECT($AT$1&amp;ROW(A106))</f>
        <v>0</v>
      </c>
      <c r="AU104" s="54" t="e">
        <f ca="1">#REF!-$AT104</f>
        <v>#REF!</v>
      </c>
      <c r="AV104" s="54">
        <f ca="1">M106-$AT104</f>
        <v>0</v>
      </c>
      <c r="AW104" s="54">
        <f t="shared" ca="1" si="47"/>
        <v>0</v>
      </c>
      <c r="AX104" s="54">
        <f t="shared" ca="1" si="48"/>
        <v>0</v>
      </c>
      <c r="AY104" s="54">
        <f t="shared" ca="1" si="49"/>
        <v>0</v>
      </c>
      <c r="AZ104" s="54">
        <f t="shared" ca="1" si="50"/>
        <v>0</v>
      </c>
    </row>
    <row r="105" spans="1:52" s="68" customFormat="1" ht="18.75" outlineLevel="1" x14ac:dyDescent="0.25">
      <c r="A105" s="164" t="s">
        <v>766</v>
      </c>
      <c r="B105" s="138" t="str">
        <f t="shared" si="51"/>
        <v>Additional Maintenance for Option I</v>
      </c>
      <c r="C105" s="119">
        <v>3</v>
      </c>
      <c r="D105" s="119" t="s">
        <v>456</v>
      </c>
      <c r="E105" s="129"/>
      <c r="F105" s="130"/>
      <c r="G105" s="130"/>
      <c r="H105" s="29">
        <f t="shared" si="38"/>
        <v>0</v>
      </c>
      <c r="I105" s="30">
        <f t="shared" si="39"/>
        <v>0</v>
      </c>
      <c r="J105" s="146"/>
      <c r="K105" s="147"/>
      <c r="L105" s="147"/>
      <c r="M105" s="1"/>
      <c r="N105" s="162"/>
      <c r="O105" s="157"/>
      <c r="P105" s="48"/>
      <c r="Q105" s="49"/>
      <c r="R105" s="49"/>
      <c r="S105" s="47"/>
      <c r="T105" s="48"/>
      <c r="U105" s="55"/>
      <c r="V105" s="66"/>
      <c r="W105" s="66"/>
      <c r="X105" s="47"/>
      <c r="Y105" s="48"/>
      <c r="Z105" s="55"/>
      <c r="AA105" s="66"/>
      <c r="AB105" s="47"/>
      <c r="AC105" s="48"/>
      <c r="AD105" s="55"/>
      <c r="AE105" s="66"/>
      <c r="AF105" s="47"/>
      <c r="AG105" s="48"/>
      <c r="AH105" s="55"/>
      <c r="AI105" s="66"/>
      <c r="AJ105" s="67"/>
      <c r="AK105" s="67"/>
      <c r="AL105" s="55"/>
      <c r="AM105" s="66"/>
      <c r="AO105" s="51"/>
      <c r="AP105" s="51"/>
      <c r="AQ105" s="51"/>
      <c r="AR105" s="52"/>
      <c r="AS105" s="52"/>
      <c r="AT105" s="54">
        <f ca="1">INDIRECT($AT$1&amp;ROW(A107))</f>
        <v>0</v>
      </c>
      <c r="AU105" s="54" t="e">
        <f ca="1">#REF!-$AT105</f>
        <v>#REF!</v>
      </c>
      <c r="AV105" s="54">
        <f ca="1">M107-$AT105</f>
        <v>0</v>
      </c>
      <c r="AW105" s="54">
        <f t="shared" ca="1" si="47"/>
        <v>0</v>
      </c>
      <c r="AX105" s="54">
        <f t="shared" ca="1" si="48"/>
        <v>0</v>
      </c>
      <c r="AY105" s="54">
        <f t="shared" ca="1" si="49"/>
        <v>0</v>
      </c>
      <c r="AZ105" s="54">
        <f t="shared" ca="1" si="50"/>
        <v>0</v>
      </c>
    </row>
    <row r="106" spans="1:52" s="68" customFormat="1" ht="18.75" customHeight="1" outlineLevel="1" x14ac:dyDescent="0.25">
      <c r="A106" s="164" t="s">
        <v>767</v>
      </c>
      <c r="B106" s="138" t="str">
        <f t="shared" si="51"/>
        <v>Additional Maintenance for Option II</v>
      </c>
      <c r="C106" s="119">
        <v>3</v>
      </c>
      <c r="D106" s="119" t="s">
        <v>456</v>
      </c>
      <c r="E106" s="129"/>
      <c r="F106" s="128"/>
      <c r="G106" s="128"/>
      <c r="H106" s="29">
        <f t="shared" si="38"/>
        <v>0</v>
      </c>
      <c r="I106" s="30">
        <f t="shared" si="39"/>
        <v>0</v>
      </c>
      <c r="J106" s="146"/>
      <c r="K106" s="147"/>
      <c r="L106" s="147"/>
      <c r="M106" s="1"/>
      <c r="N106" s="162"/>
      <c r="O106" s="157"/>
      <c r="P106" s="48"/>
      <c r="Q106" s="49"/>
      <c r="R106" s="49"/>
      <c r="S106" s="47"/>
      <c r="T106" s="48"/>
      <c r="U106" s="55"/>
      <c r="V106" s="66"/>
      <c r="W106" s="66"/>
      <c r="X106" s="47"/>
      <c r="Y106" s="48"/>
      <c r="Z106" s="55"/>
      <c r="AA106" s="66"/>
      <c r="AB106" s="47"/>
      <c r="AC106" s="48"/>
      <c r="AD106" s="55"/>
      <c r="AE106" s="66"/>
      <c r="AF106" s="47"/>
      <c r="AG106" s="48"/>
      <c r="AH106" s="55"/>
      <c r="AI106" s="66"/>
      <c r="AJ106" s="67"/>
      <c r="AK106" s="67"/>
      <c r="AL106" s="55"/>
      <c r="AM106" s="66"/>
      <c r="AO106" s="51"/>
      <c r="AP106" s="51"/>
      <c r="AQ106" s="51"/>
      <c r="AR106" s="52"/>
      <c r="AS106" s="52"/>
      <c r="AT106" s="54">
        <f t="shared" ca="1" si="45"/>
        <v>0</v>
      </c>
      <c r="AU106" s="54" t="e">
        <f ca="1">#REF!-$AT106</f>
        <v>#REF!</v>
      </c>
      <c r="AV106" s="54">
        <f t="shared" ca="1" si="46"/>
        <v>0</v>
      </c>
      <c r="AW106" s="54">
        <f t="shared" ca="1" si="47"/>
        <v>0</v>
      </c>
      <c r="AX106" s="54">
        <f t="shared" ca="1" si="48"/>
        <v>0</v>
      </c>
      <c r="AY106" s="54">
        <f t="shared" ca="1" si="49"/>
        <v>0</v>
      </c>
      <c r="AZ106" s="54">
        <f t="shared" ca="1" si="50"/>
        <v>0</v>
      </c>
    </row>
    <row r="107" spans="1:52" s="68" customFormat="1" ht="18.75" customHeight="1" outlineLevel="1" x14ac:dyDescent="0.25">
      <c r="A107" s="164"/>
      <c r="B107" s="138" t="str">
        <f t="shared" si="51"/>
        <v/>
      </c>
      <c r="C107" s="119"/>
      <c r="D107" s="119"/>
      <c r="E107" s="129"/>
      <c r="F107" s="128"/>
      <c r="G107" s="128"/>
      <c r="H107" s="29">
        <f t="shared" si="38"/>
        <v>0</v>
      </c>
      <c r="I107" s="30">
        <f t="shared" si="39"/>
        <v>0</v>
      </c>
      <c r="J107" s="146"/>
      <c r="K107" s="147"/>
      <c r="L107" s="147"/>
      <c r="M107" s="1"/>
      <c r="N107" s="162"/>
      <c r="O107" s="157"/>
      <c r="P107" s="48"/>
      <c r="Q107" s="49"/>
      <c r="R107" s="49"/>
      <c r="S107" s="47"/>
      <c r="T107" s="48"/>
      <c r="U107" s="55"/>
      <c r="V107" s="66"/>
      <c r="W107" s="66"/>
      <c r="X107" s="47"/>
      <c r="Y107" s="48"/>
      <c r="Z107" s="55"/>
      <c r="AA107" s="66"/>
      <c r="AB107" s="47"/>
      <c r="AC107" s="48"/>
      <c r="AD107" s="55"/>
      <c r="AE107" s="66"/>
      <c r="AF107" s="47"/>
      <c r="AG107" s="48"/>
      <c r="AH107" s="55"/>
      <c r="AI107" s="66"/>
      <c r="AJ107" s="67"/>
      <c r="AK107" s="67"/>
      <c r="AL107" s="55"/>
      <c r="AM107" s="66"/>
      <c r="AO107" s="51"/>
      <c r="AP107" s="51"/>
      <c r="AQ107" s="51"/>
      <c r="AR107" s="52"/>
      <c r="AS107" s="52"/>
      <c r="AT107" s="54">
        <f t="shared" ca="1" si="45"/>
        <v>0</v>
      </c>
      <c r="AU107" s="54" t="e">
        <f ca="1">#REF!-$AT107</f>
        <v>#REF!</v>
      </c>
      <c r="AV107" s="54">
        <f t="shared" ca="1" si="46"/>
        <v>0</v>
      </c>
      <c r="AW107" s="54">
        <f t="shared" ca="1" si="47"/>
        <v>0</v>
      </c>
      <c r="AX107" s="54">
        <f t="shared" ca="1" si="48"/>
        <v>0</v>
      </c>
      <c r="AY107" s="54">
        <f t="shared" ca="1" si="49"/>
        <v>0</v>
      </c>
      <c r="AZ107" s="54">
        <f t="shared" ca="1" si="50"/>
        <v>0</v>
      </c>
    </row>
    <row r="108" spans="1:52" s="65" customFormat="1" ht="15.75" outlineLevel="1" x14ac:dyDescent="0.25">
      <c r="A108" s="177" t="s">
        <v>768</v>
      </c>
      <c r="B108" s="137" t="str">
        <f t="shared" si="51"/>
        <v>Consultancy services for additional needs</v>
      </c>
      <c r="C108" s="125"/>
      <c r="D108" s="125"/>
      <c r="E108" s="125"/>
      <c r="F108" s="125"/>
      <c r="G108" s="125"/>
      <c r="H108" s="125"/>
      <c r="I108" s="125"/>
      <c r="J108" s="145"/>
      <c r="K108" s="145"/>
      <c r="L108" s="145"/>
      <c r="M108" s="125"/>
      <c r="N108" s="176"/>
      <c r="O108" s="158"/>
      <c r="P108" s="58"/>
      <c r="Q108" s="59"/>
      <c r="R108" s="59"/>
      <c r="S108" s="46"/>
      <c r="T108" s="58"/>
      <c r="U108" s="58"/>
      <c r="V108" s="59"/>
      <c r="W108" s="59"/>
      <c r="X108" s="46"/>
      <c r="Y108" s="58"/>
      <c r="Z108" s="60"/>
      <c r="AA108" s="61"/>
      <c r="AB108" s="46"/>
      <c r="AC108" s="58"/>
      <c r="AD108" s="60"/>
      <c r="AE108" s="61"/>
      <c r="AF108" s="46"/>
      <c r="AG108" s="58"/>
      <c r="AH108" s="60"/>
      <c r="AI108" s="61"/>
      <c r="AJ108" s="62"/>
      <c r="AK108" s="62"/>
      <c r="AL108" s="63"/>
      <c r="AM108" s="64"/>
      <c r="AO108" s="51">
        <f>MIN(I108:AJ108)</f>
        <v>0</v>
      </c>
      <c r="AP108" s="51" t="e">
        <f>AVERAGE(I108:AJ108)</f>
        <v>#DIV/0!</v>
      </c>
      <c r="AQ108" s="51">
        <f>MAX(I108:AJ108)</f>
        <v>0</v>
      </c>
      <c r="AR108" s="52" t="e">
        <f>_xlfn.STDEV.P(I108:AJ108)</f>
        <v>#DIV/0!</v>
      </c>
      <c r="AS108" s="52"/>
      <c r="AT108" s="53">
        <f t="shared" ca="1" si="45"/>
        <v>0</v>
      </c>
      <c r="AU108" s="53" t="e">
        <f ca="1">#REF!-$AT108</f>
        <v>#REF!</v>
      </c>
      <c r="AV108" s="53">
        <f t="shared" ca="1" si="46"/>
        <v>0</v>
      </c>
      <c r="AW108" s="53">
        <f t="shared" ca="1" si="47"/>
        <v>0</v>
      </c>
      <c r="AX108" s="53">
        <f t="shared" ca="1" si="48"/>
        <v>0</v>
      </c>
      <c r="AY108" s="53">
        <f t="shared" ca="1" si="49"/>
        <v>0</v>
      </c>
      <c r="AZ108" s="53">
        <f t="shared" ca="1" si="50"/>
        <v>0</v>
      </c>
    </row>
    <row r="109" spans="1:52" s="68" customFormat="1" ht="18.75" outlineLevel="1" x14ac:dyDescent="0.25">
      <c r="A109" s="164"/>
      <c r="B109" s="138" t="s">
        <v>398</v>
      </c>
      <c r="C109" s="139">
        <v>100</v>
      </c>
      <c r="D109" s="119" t="s">
        <v>408</v>
      </c>
      <c r="E109" s="129"/>
      <c r="F109" s="128"/>
      <c r="G109" s="128"/>
      <c r="H109" s="29">
        <f t="shared" si="38"/>
        <v>0</v>
      </c>
      <c r="I109" s="30">
        <f t="shared" si="39"/>
        <v>0</v>
      </c>
      <c r="J109" s="146"/>
      <c r="K109" s="147"/>
      <c r="L109" s="147"/>
      <c r="M109" s="1"/>
      <c r="N109" s="162"/>
      <c r="O109" s="157"/>
      <c r="P109" s="48"/>
      <c r="Q109" s="49"/>
      <c r="R109" s="49"/>
      <c r="S109" s="47"/>
      <c r="T109" s="48"/>
      <c r="U109" s="55"/>
      <c r="V109" s="66"/>
      <c r="W109" s="66"/>
      <c r="X109" s="47"/>
      <c r="Y109" s="48"/>
      <c r="Z109" s="55"/>
      <c r="AA109" s="66"/>
      <c r="AB109" s="47"/>
      <c r="AC109" s="48"/>
      <c r="AD109" s="55"/>
      <c r="AE109" s="66"/>
      <c r="AF109" s="47"/>
      <c r="AG109" s="48"/>
      <c r="AH109" s="55"/>
      <c r="AI109" s="66"/>
      <c r="AJ109" s="67"/>
      <c r="AK109" s="67"/>
      <c r="AL109" s="55"/>
      <c r="AM109" s="66"/>
      <c r="AO109" s="51"/>
      <c r="AP109" s="51"/>
      <c r="AQ109" s="51"/>
      <c r="AR109" s="52"/>
      <c r="AS109" s="52"/>
      <c r="AT109" s="54">
        <f t="shared" ca="1" si="45"/>
        <v>0</v>
      </c>
      <c r="AU109" s="54" t="e">
        <f ca="1">#REF!-$AT109</f>
        <v>#REF!</v>
      </c>
      <c r="AV109" s="54">
        <f t="shared" ca="1" si="46"/>
        <v>0</v>
      </c>
      <c r="AW109" s="54">
        <f t="shared" ca="1" si="47"/>
        <v>0</v>
      </c>
      <c r="AX109" s="54">
        <f t="shared" ca="1" si="48"/>
        <v>0</v>
      </c>
      <c r="AY109" s="54">
        <f t="shared" ca="1" si="49"/>
        <v>0</v>
      </c>
      <c r="AZ109" s="54">
        <f t="shared" ca="1" si="50"/>
        <v>0</v>
      </c>
    </row>
    <row r="110" spans="1:52" s="68" customFormat="1" ht="18.75" outlineLevel="1" x14ac:dyDescent="0.25">
      <c r="A110" s="164"/>
      <c r="B110" s="138" t="s">
        <v>399</v>
      </c>
      <c r="C110" s="139">
        <v>80</v>
      </c>
      <c r="D110" s="119" t="s">
        <v>408</v>
      </c>
      <c r="E110" s="129"/>
      <c r="F110" s="130"/>
      <c r="G110" s="130"/>
      <c r="H110" s="29">
        <f t="shared" si="38"/>
        <v>0</v>
      </c>
      <c r="I110" s="30">
        <f t="shared" si="39"/>
        <v>0</v>
      </c>
      <c r="J110" s="146"/>
      <c r="K110" s="147"/>
      <c r="L110" s="147"/>
      <c r="M110" s="1"/>
      <c r="N110" s="162"/>
      <c r="O110" s="157"/>
      <c r="P110" s="48"/>
      <c r="Q110" s="49"/>
      <c r="R110" s="49"/>
      <c r="S110" s="47"/>
      <c r="T110" s="48"/>
      <c r="U110" s="55"/>
      <c r="V110" s="66"/>
      <c r="W110" s="66"/>
      <c r="X110" s="47"/>
      <c r="Y110" s="48"/>
      <c r="Z110" s="55"/>
      <c r="AA110" s="66"/>
      <c r="AB110" s="47"/>
      <c r="AC110" s="48"/>
      <c r="AD110" s="55"/>
      <c r="AE110" s="66"/>
      <c r="AF110" s="47"/>
      <c r="AG110" s="48"/>
      <c r="AH110" s="55"/>
      <c r="AI110" s="66"/>
      <c r="AJ110" s="67"/>
      <c r="AK110" s="67"/>
      <c r="AL110" s="55"/>
      <c r="AM110" s="66"/>
      <c r="AO110" s="51"/>
      <c r="AP110" s="51"/>
      <c r="AQ110" s="51"/>
      <c r="AR110" s="52"/>
      <c r="AS110" s="52"/>
      <c r="AT110" s="54">
        <f t="shared" ca="1" si="45"/>
        <v>0</v>
      </c>
      <c r="AU110" s="54" t="e">
        <f ca="1">#REF!-$AT110</f>
        <v>#REF!</v>
      </c>
      <c r="AV110" s="54">
        <f t="shared" ca="1" si="46"/>
        <v>0</v>
      </c>
      <c r="AW110" s="54">
        <f t="shared" ca="1" si="47"/>
        <v>0</v>
      </c>
      <c r="AX110" s="54">
        <f t="shared" ca="1" si="48"/>
        <v>0</v>
      </c>
      <c r="AY110" s="54">
        <f t="shared" ca="1" si="49"/>
        <v>0</v>
      </c>
      <c r="AZ110" s="54">
        <f t="shared" ca="1" si="50"/>
        <v>0</v>
      </c>
    </row>
    <row r="111" spans="1:52" s="68" customFormat="1" ht="18.75" outlineLevel="1" x14ac:dyDescent="0.25">
      <c r="A111" s="164"/>
      <c r="B111" s="178" t="s">
        <v>400</v>
      </c>
      <c r="C111" s="139">
        <v>50</v>
      </c>
      <c r="D111" s="119" t="s">
        <v>408</v>
      </c>
      <c r="E111" s="129"/>
      <c r="F111" s="128"/>
      <c r="G111" s="128"/>
      <c r="H111" s="29">
        <f t="shared" ref="H111:H118" si="52">SUM(E111:G111)</f>
        <v>0</v>
      </c>
      <c r="I111" s="30">
        <f t="shared" ref="I111:I118" si="53">+H111*C111</f>
        <v>0</v>
      </c>
      <c r="J111" s="146"/>
      <c r="K111" s="147"/>
      <c r="L111" s="147"/>
      <c r="M111" s="1"/>
      <c r="N111" s="162"/>
      <c r="O111" s="157"/>
      <c r="P111" s="48"/>
      <c r="Q111" s="49"/>
      <c r="R111" s="49"/>
      <c r="S111" s="47"/>
      <c r="T111" s="48"/>
      <c r="U111" s="55"/>
      <c r="V111" s="66"/>
      <c r="W111" s="66"/>
      <c r="X111" s="47"/>
      <c r="Y111" s="48"/>
      <c r="Z111" s="55"/>
      <c r="AA111" s="66"/>
      <c r="AB111" s="47"/>
      <c r="AC111" s="48"/>
      <c r="AD111" s="55"/>
      <c r="AE111" s="66"/>
      <c r="AF111" s="47"/>
      <c r="AG111" s="48"/>
      <c r="AH111" s="55"/>
      <c r="AI111" s="66"/>
      <c r="AJ111" s="67"/>
      <c r="AK111" s="67"/>
      <c r="AL111" s="55"/>
      <c r="AM111" s="66"/>
      <c r="AO111" s="51"/>
      <c r="AP111" s="51"/>
      <c r="AQ111" s="51"/>
      <c r="AR111" s="52"/>
      <c r="AS111" s="52"/>
      <c r="AT111" s="54">
        <f t="shared" ca="1" si="45"/>
        <v>0</v>
      </c>
      <c r="AU111" s="54" t="e">
        <f ca="1">#REF!-$AT111</f>
        <v>#REF!</v>
      </c>
      <c r="AV111" s="54">
        <f t="shared" ca="1" si="46"/>
        <v>0</v>
      </c>
      <c r="AW111" s="54">
        <f t="shared" ca="1" si="47"/>
        <v>0</v>
      </c>
      <c r="AX111" s="54">
        <f t="shared" ca="1" si="48"/>
        <v>0</v>
      </c>
      <c r="AY111" s="54">
        <f t="shared" ca="1" si="49"/>
        <v>0</v>
      </c>
      <c r="AZ111" s="54">
        <f t="shared" ca="1" si="50"/>
        <v>0</v>
      </c>
    </row>
    <row r="112" spans="1:52" s="68" customFormat="1" ht="18.75" outlineLevel="1" x14ac:dyDescent="0.25">
      <c r="A112" s="164"/>
      <c r="B112" s="178" t="s">
        <v>401</v>
      </c>
      <c r="C112" s="139">
        <v>50</v>
      </c>
      <c r="D112" s="119" t="s">
        <v>408</v>
      </c>
      <c r="E112" s="129"/>
      <c r="F112" s="128"/>
      <c r="G112" s="128"/>
      <c r="H112" s="29">
        <f t="shared" si="52"/>
        <v>0</v>
      </c>
      <c r="I112" s="30">
        <f t="shared" si="53"/>
        <v>0</v>
      </c>
      <c r="J112" s="146"/>
      <c r="K112" s="147"/>
      <c r="L112" s="147"/>
      <c r="M112" s="1"/>
      <c r="N112" s="162"/>
      <c r="O112" s="157"/>
      <c r="P112" s="48"/>
      <c r="Q112" s="49"/>
      <c r="R112" s="49"/>
      <c r="S112" s="47"/>
      <c r="T112" s="48"/>
      <c r="U112" s="55"/>
      <c r="V112" s="66"/>
      <c r="W112" s="66"/>
      <c r="X112" s="47"/>
      <c r="Y112" s="48"/>
      <c r="Z112" s="55"/>
      <c r="AA112" s="66"/>
      <c r="AB112" s="47"/>
      <c r="AC112" s="48"/>
      <c r="AD112" s="55"/>
      <c r="AE112" s="66"/>
      <c r="AF112" s="47"/>
      <c r="AG112" s="48"/>
      <c r="AH112" s="55"/>
      <c r="AI112" s="66"/>
      <c r="AJ112" s="67"/>
      <c r="AK112" s="67"/>
      <c r="AL112" s="55"/>
      <c r="AM112" s="66"/>
      <c r="AO112" s="51"/>
      <c r="AP112" s="51"/>
      <c r="AQ112" s="51"/>
      <c r="AR112" s="52"/>
      <c r="AS112" s="52"/>
      <c r="AT112" s="54">
        <f t="shared" ca="1" si="45"/>
        <v>0</v>
      </c>
      <c r="AU112" s="54" t="e">
        <f ca="1">#REF!-$AT112</f>
        <v>#REF!</v>
      </c>
      <c r="AV112" s="54">
        <f t="shared" ca="1" si="46"/>
        <v>0</v>
      </c>
      <c r="AW112" s="54">
        <f t="shared" ca="1" si="47"/>
        <v>0</v>
      </c>
      <c r="AX112" s="54">
        <f t="shared" ca="1" si="48"/>
        <v>0</v>
      </c>
      <c r="AY112" s="54">
        <f t="shared" ca="1" si="49"/>
        <v>0</v>
      </c>
      <c r="AZ112" s="54">
        <f t="shared" ca="1" si="50"/>
        <v>0</v>
      </c>
    </row>
    <row r="113" spans="1:54" ht="18.75" outlineLevel="1" x14ac:dyDescent="0.25">
      <c r="A113" s="164"/>
      <c r="B113" s="178" t="s">
        <v>402</v>
      </c>
      <c r="C113" s="139">
        <v>50</v>
      </c>
      <c r="D113" s="119" t="s">
        <v>408</v>
      </c>
      <c r="E113" s="129"/>
      <c r="F113" s="128"/>
      <c r="G113" s="128"/>
      <c r="H113" s="29">
        <f t="shared" si="52"/>
        <v>0</v>
      </c>
      <c r="I113" s="30">
        <f t="shared" si="53"/>
        <v>0</v>
      </c>
      <c r="J113" s="146"/>
      <c r="K113" s="147"/>
      <c r="L113" s="147"/>
      <c r="M113" s="1"/>
      <c r="N113" s="162"/>
      <c r="O113" s="152"/>
      <c r="P113" s="28"/>
      <c r="Q113" s="34"/>
      <c r="R113" s="34"/>
      <c r="S113" s="35"/>
      <c r="T113" s="28"/>
      <c r="U113" s="28"/>
      <c r="V113" s="34"/>
      <c r="W113" s="34"/>
      <c r="X113" s="35"/>
      <c r="Y113" s="28"/>
      <c r="Z113" s="28"/>
      <c r="AA113" s="34"/>
      <c r="AB113" s="35"/>
      <c r="AC113" s="28"/>
      <c r="AD113" s="28"/>
      <c r="AE113" s="34"/>
      <c r="AF113" s="35"/>
      <c r="AG113" s="28"/>
      <c r="AH113" s="28"/>
      <c r="AI113" s="34"/>
      <c r="AJ113" s="35"/>
      <c r="AK113" s="35"/>
      <c r="AL113" s="28"/>
      <c r="AM113" s="34"/>
      <c r="AO113" s="24"/>
      <c r="AP113" s="24"/>
      <c r="AQ113" s="24"/>
      <c r="AR113" s="25"/>
      <c r="AS113" s="25"/>
      <c r="AT113" s="69"/>
      <c r="AU113" s="70"/>
      <c r="AV113" s="70"/>
      <c r="AW113" s="70"/>
      <c r="AX113" s="70"/>
      <c r="AY113" s="70"/>
      <c r="AZ113" s="70"/>
    </row>
    <row r="114" spans="1:54" ht="18.75" outlineLevel="1" x14ac:dyDescent="0.25">
      <c r="A114" s="164"/>
      <c r="B114" s="178" t="s">
        <v>403</v>
      </c>
      <c r="C114" s="139">
        <v>50</v>
      </c>
      <c r="D114" s="119" t="s">
        <v>408</v>
      </c>
      <c r="E114" s="129"/>
      <c r="F114" s="128"/>
      <c r="G114" s="128"/>
      <c r="H114" s="29">
        <f t="shared" si="52"/>
        <v>0</v>
      </c>
      <c r="I114" s="30">
        <f t="shared" si="53"/>
        <v>0</v>
      </c>
      <c r="J114" s="146"/>
      <c r="K114" s="147"/>
      <c r="L114" s="147"/>
      <c r="M114" s="1"/>
      <c r="N114" s="162"/>
      <c r="O114" s="155"/>
      <c r="P114" s="71"/>
      <c r="Q114" s="71"/>
      <c r="R114" s="71"/>
      <c r="S114" s="72"/>
      <c r="T114" s="71"/>
      <c r="U114" s="71"/>
      <c r="V114" s="71"/>
      <c r="W114" s="71"/>
      <c r="X114" s="72"/>
      <c r="Y114" s="71"/>
      <c r="Z114" s="71"/>
      <c r="AA114" s="71"/>
      <c r="AB114" s="72"/>
      <c r="AC114" s="71"/>
      <c r="AD114" s="71"/>
      <c r="AE114" s="71"/>
      <c r="AF114" s="72"/>
      <c r="AG114" s="71"/>
      <c r="AH114" s="71"/>
      <c r="AI114" s="71"/>
      <c r="AJ114" s="72"/>
      <c r="AK114" s="72"/>
      <c r="AL114" s="71"/>
      <c r="AM114" s="71"/>
      <c r="AO114" s="24">
        <f>MIN(I114:AJ114)</f>
        <v>0</v>
      </c>
      <c r="AP114" s="24">
        <f>AVERAGE(I114:AJ114)</f>
        <v>0</v>
      </c>
      <c r="AQ114" s="24">
        <f>MAX(I114:AJ114)</f>
        <v>0</v>
      </c>
      <c r="AR114" s="25">
        <f>_xlfn.STDEV.P(I114:AJ114)</f>
        <v>0</v>
      </c>
      <c r="AS114" s="25"/>
      <c r="AT114" s="26">
        <f ca="1">INDIRECT($AT$1&amp;ROW(A92))</f>
        <v>0</v>
      </c>
      <c r="AU114" s="26" t="e">
        <f ca="1">#REF!-$AT114</f>
        <v>#REF!</v>
      </c>
      <c r="AV114" s="26">
        <f ca="1">M116-$AT114</f>
        <v>0</v>
      </c>
      <c r="AW114" s="26">
        <f ca="1">S114-$AT114</f>
        <v>0</v>
      </c>
      <c r="AX114" s="26">
        <f ca="1">X114-$AT114</f>
        <v>0</v>
      </c>
      <c r="AY114" s="26">
        <f ca="1">AB114-$AT114</f>
        <v>0</v>
      </c>
      <c r="AZ114" s="26">
        <f ca="1">AF114-$AT114</f>
        <v>0</v>
      </c>
    </row>
    <row r="115" spans="1:54" ht="18.75" outlineLevel="1" x14ac:dyDescent="0.25">
      <c r="A115" s="179"/>
      <c r="B115" s="178" t="s">
        <v>404</v>
      </c>
      <c r="C115" s="139">
        <v>150</v>
      </c>
      <c r="D115" s="119" t="s">
        <v>408</v>
      </c>
      <c r="E115" s="129"/>
      <c r="F115" s="128"/>
      <c r="G115" s="128"/>
      <c r="H115" s="29">
        <f t="shared" si="52"/>
        <v>0</v>
      </c>
      <c r="I115" s="30">
        <f t="shared" si="53"/>
        <v>0</v>
      </c>
      <c r="J115" s="146"/>
      <c r="K115" s="147"/>
      <c r="L115" s="147"/>
      <c r="M115" s="1"/>
      <c r="N115" s="162"/>
      <c r="O115" s="155"/>
      <c r="P115" s="71"/>
      <c r="Q115" s="71"/>
      <c r="R115" s="71"/>
      <c r="S115" s="35"/>
      <c r="T115" s="71"/>
      <c r="U115" s="71"/>
      <c r="V115" s="71"/>
      <c r="W115" s="71"/>
      <c r="X115" s="35"/>
      <c r="Y115" s="71"/>
      <c r="Z115" s="71"/>
      <c r="AA115" s="71"/>
      <c r="AB115" s="35"/>
      <c r="AC115" s="71"/>
      <c r="AD115" s="71"/>
      <c r="AE115" s="71"/>
      <c r="AF115" s="35"/>
      <c r="AG115" s="71"/>
      <c r="AH115" s="71"/>
      <c r="AI115" s="71"/>
      <c r="AJ115" s="72"/>
      <c r="AK115" s="72"/>
      <c r="AL115" s="71"/>
      <c r="AM115" s="71"/>
      <c r="AO115" s="24"/>
      <c r="AP115" s="24"/>
      <c r="AQ115" s="24"/>
      <c r="AR115" s="25"/>
      <c r="AS115" s="25"/>
      <c r="AT115" s="26"/>
      <c r="AU115" s="26"/>
      <c r="AV115" s="26"/>
      <c r="AW115" s="26"/>
      <c r="AX115" s="26"/>
      <c r="AY115" s="26"/>
      <c r="AZ115" s="26"/>
    </row>
    <row r="116" spans="1:54" ht="18.75" outlineLevel="1" x14ac:dyDescent="0.25">
      <c r="A116" s="179"/>
      <c r="B116" s="178" t="s">
        <v>405</v>
      </c>
      <c r="C116" s="139">
        <v>50</v>
      </c>
      <c r="D116" s="119" t="s">
        <v>408</v>
      </c>
      <c r="E116" s="131"/>
      <c r="F116" s="131"/>
      <c r="G116" s="131"/>
      <c r="H116" s="29">
        <f t="shared" si="52"/>
        <v>0</v>
      </c>
      <c r="I116" s="30">
        <f t="shared" si="53"/>
        <v>0</v>
      </c>
      <c r="J116" s="146"/>
      <c r="K116" s="147"/>
      <c r="L116" s="147"/>
      <c r="M116" s="1"/>
      <c r="N116" s="162"/>
      <c r="O116" s="155"/>
      <c r="P116" s="71"/>
      <c r="Q116" s="71"/>
      <c r="R116" s="71"/>
      <c r="S116" s="35"/>
      <c r="T116" s="71"/>
      <c r="U116" s="71"/>
      <c r="V116" s="71"/>
      <c r="W116" s="71"/>
      <c r="X116" s="35"/>
      <c r="Y116" s="71"/>
      <c r="Z116" s="71"/>
      <c r="AA116" s="71"/>
      <c r="AB116" s="35"/>
      <c r="AC116" s="71"/>
      <c r="AD116" s="71"/>
      <c r="AE116" s="71"/>
      <c r="AF116" s="35"/>
      <c r="AG116" s="71"/>
      <c r="AH116" s="71"/>
      <c r="AI116" s="71"/>
      <c r="AJ116" s="72"/>
      <c r="AK116" s="72"/>
      <c r="AL116" s="71"/>
      <c r="AM116" s="71"/>
      <c r="AO116" s="24"/>
      <c r="AP116" s="24"/>
      <c r="AQ116" s="24"/>
      <c r="AR116" s="25"/>
      <c r="AS116" s="25"/>
      <c r="AT116" s="26"/>
      <c r="AU116" s="26"/>
      <c r="AV116" s="26"/>
      <c r="AW116" s="26"/>
      <c r="AX116" s="26"/>
      <c r="AY116" s="26"/>
      <c r="AZ116" s="26"/>
    </row>
    <row r="117" spans="1:54" ht="15" customHeight="1" outlineLevel="1" x14ac:dyDescent="0.25">
      <c r="A117" s="179"/>
      <c r="B117" s="178" t="s">
        <v>406</v>
      </c>
      <c r="C117" s="139">
        <v>150</v>
      </c>
      <c r="D117" s="119" t="s">
        <v>408</v>
      </c>
      <c r="E117" s="131"/>
      <c r="F117" s="131"/>
      <c r="G117" s="131"/>
      <c r="H117" s="29">
        <f t="shared" si="52"/>
        <v>0</v>
      </c>
      <c r="I117" s="30">
        <f t="shared" si="53"/>
        <v>0</v>
      </c>
      <c r="J117" s="146"/>
      <c r="K117" s="147"/>
      <c r="L117" s="147"/>
      <c r="M117" s="1"/>
      <c r="N117" s="162"/>
      <c r="O117" s="77"/>
      <c r="P117" s="77"/>
      <c r="Q117" s="77"/>
      <c r="R117" s="77"/>
      <c r="S117" s="77"/>
      <c r="T117" s="77"/>
      <c r="U117" s="77"/>
      <c r="V117" s="77"/>
      <c r="W117" s="77"/>
      <c r="BA117" s="78"/>
    </row>
    <row r="118" spans="1:54" ht="18.75" customHeight="1" outlineLevel="1" x14ac:dyDescent="0.25">
      <c r="A118" s="179"/>
      <c r="B118" s="178" t="s">
        <v>407</v>
      </c>
      <c r="C118" s="139">
        <v>100</v>
      </c>
      <c r="D118" s="119" t="s">
        <v>408</v>
      </c>
      <c r="E118" s="131"/>
      <c r="F118" s="131"/>
      <c r="G118" s="131"/>
      <c r="H118" s="29">
        <f t="shared" si="52"/>
        <v>0</v>
      </c>
      <c r="I118" s="30">
        <f t="shared" si="53"/>
        <v>0</v>
      </c>
      <c r="J118" s="146"/>
      <c r="K118" s="147"/>
      <c r="L118" s="147"/>
      <c r="M118" s="1"/>
      <c r="N118" s="162"/>
      <c r="O118" s="155"/>
      <c r="P118" s="71"/>
      <c r="Q118" s="71"/>
      <c r="R118" s="71"/>
      <c r="S118" s="35"/>
      <c r="T118" s="71"/>
      <c r="U118" s="71"/>
      <c r="V118" s="71"/>
      <c r="W118" s="71"/>
      <c r="X118" s="35"/>
      <c r="Y118" s="71"/>
      <c r="Z118" s="71"/>
      <c r="AA118" s="71"/>
      <c r="AB118" s="35"/>
      <c r="AC118" s="71"/>
      <c r="AD118" s="71"/>
      <c r="AE118" s="71"/>
      <c r="AF118" s="35"/>
      <c r="AG118" s="71"/>
      <c r="AH118" s="71"/>
      <c r="AI118" s="71"/>
      <c r="AJ118" s="72"/>
      <c r="AK118" s="72"/>
      <c r="AL118" s="71"/>
      <c r="AM118" s="71"/>
      <c r="AO118" s="24"/>
      <c r="AP118" s="24"/>
      <c r="AQ118" s="24"/>
      <c r="AR118" s="25"/>
      <c r="AS118" s="25"/>
      <c r="AT118" s="26"/>
      <c r="AU118" s="26"/>
      <c r="AV118" s="26"/>
      <c r="AW118" s="26"/>
      <c r="AX118" s="26"/>
      <c r="AY118" s="26"/>
      <c r="AZ118" s="26"/>
    </row>
    <row r="119" spans="1:54" ht="18.75" customHeight="1" outlineLevel="1" x14ac:dyDescent="0.25">
      <c r="A119" s="180"/>
      <c r="B119" s="140" t="s">
        <v>790</v>
      </c>
      <c r="C119" s="139">
        <v>20</v>
      </c>
      <c r="D119" s="119" t="s">
        <v>539</v>
      </c>
      <c r="E119" s="131"/>
      <c r="F119" s="131"/>
      <c r="G119" s="131"/>
      <c r="H119" s="29">
        <f t="shared" ref="H119" si="54">SUM(E119:G119)</f>
        <v>0</v>
      </c>
      <c r="I119" s="30">
        <f t="shared" ref="I119" si="55">+H119*C119</f>
        <v>0</v>
      </c>
      <c r="J119" s="146"/>
      <c r="K119" s="147"/>
      <c r="L119" s="147"/>
      <c r="M119" s="1"/>
      <c r="N119" s="162"/>
      <c r="O119" s="155"/>
      <c r="P119" s="71"/>
      <c r="Q119" s="71">
        <v>0</v>
      </c>
      <c r="R119" s="71"/>
      <c r="S119" s="35" t="e">
        <f>#REF!*-V119</f>
        <v>#REF!</v>
      </c>
      <c r="T119" s="71"/>
      <c r="U119" s="71"/>
      <c r="V119" s="71">
        <v>0.02</v>
      </c>
      <c r="W119" s="71"/>
      <c r="X119" s="35"/>
      <c r="Y119" s="71"/>
      <c r="Z119" s="71"/>
      <c r="AA119" s="71"/>
      <c r="AB119" s="35"/>
      <c r="AC119" s="71"/>
      <c r="AD119" s="71"/>
      <c r="AE119" s="71"/>
      <c r="AF119" s="35"/>
      <c r="AG119" s="71"/>
      <c r="AH119" s="71"/>
      <c r="AI119" s="71"/>
      <c r="AJ119" s="72"/>
      <c r="AK119" s="72"/>
      <c r="AL119" s="71"/>
      <c r="AM119" s="71"/>
      <c r="AO119" s="24"/>
      <c r="AP119" s="24"/>
      <c r="AQ119" s="24"/>
      <c r="AR119" s="25"/>
      <c r="AS119" s="25"/>
      <c r="AT119" s="26"/>
      <c r="AU119" s="26"/>
      <c r="AV119" s="26"/>
      <c r="AW119" s="26"/>
      <c r="AX119" s="26"/>
      <c r="AY119" s="26"/>
      <c r="AZ119" s="26"/>
    </row>
    <row r="120" spans="1:54" ht="18.75" customHeight="1" outlineLevel="1" x14ac:dyDescent="0.25">
      <c r="A120" s="200" t="s">
        <v>443</v>
      </c>
      <c r="B120" s="201"/>
      <c r="C120" s="111"/>
      <c r="D120" s="112"/>
      <c r="E120" s="113"/>
      <c r="F120" s="113"/>
      <c r="G120" s="113"/>
      <c r="H120" s="113"/>
      <c r="I120" s="72">
        <f>SUM(I100:I119)</f>
        <v>0</v>
      </c>
      <c r="J120" s="116"/>
      <c r="K120" s="116"/>
      <c r="L120" s="116"/>
      <c r="M120" s="116"/>
      <c r="N120" s="165"/>
      <c r="O120" s="155"/>
      <c r="P120" s="71"/>
      <c r="Q120" s="71"/>
      <c r="R120" s="71"/>
      <c r="S120" s="72" t="e">
        <f>#REF!+S119</f>
        <v>#REF!</v>
      </c>
      <c r="T120" s="71"/>
      <c r="U120" s="71"/>
      <c r="V120" s="71"/>
      <c r="W120" s="71"/>
      <c r="X120" s="35"/>
      <c r="Y120" s="71"/>
      <c r="Z120" s="71"/>
      <c r="AA120" s="71"/>
      <c r="AB120" s="35"/>
      <c r="AC120" s="71"/>
      <c r="AD120" s="71"/>
      <c r="AE120" s="71"/>
      <c r="AF120" s="35"/>
      <c r="AG120" s="71"/>
      <c r="AH120" s="71"/>
      <c r="AI120" s="71"/>
      <c r="AJ120" s="72"/>
      <c r="AK120" s="72"/>
      <c r="AL120" s="71"/>
      <c r="AM120" s="71"/>
      <c r="AO120" s="24"/>
      <c r="AP120" s="24"/>
      <c r="AQ120" s="24"/>
      <c r="AR120" s="25"/>
      <c r="AS120" s="25"/>
      <c r="AT120" s="26"/>
      <c r="AU120" s="26"/>
      <c r="AV120" s="26"/>
      <c r="AW120" s="26"/>
      <c r="AX120" s="26"/>
      <c r="AY120" s="26"/>
      <c r="AZ120" s="26"/>
    </row>
    <row r="121" spans="1:54" ht="18.75" outlineLevel="1" x14ac:dyDescent="0.25">
      <c r="A121" s="200" t="s">
        <v>444</v>
      </c>
      <c r="B121" s="201"/>
      <c r="C121" s="111"/>
      <c r="D121" s="112" t="s">
        <v>445</v>
      </c>
      <c r="E121" s="113"/>
      <c r="F121" s="114"/>
      <c r="G121" s="114"/>
      <c r="H121" s="114"/>
      <c r="I121" s="109"/>
      <c r="J121" s="117"/>
      <c r="K121" s="117"/>
      <c r="L121" s="117"/>
      <c r="M121" s="117"/>
      <c r="N121" s="166"/>
      <c r="O121" s="156"/>
      <c r="P121" s="75"/>
      <c r="Q121" s="75"/>
      <c r="R121" s="75"/>
      <c r="S121" s="72" t="e">
        <f>#REF!*20%</f>
        <v>#REF!</v>
      </c>
      <c r="T121" s="75"/>
      <c r="U121" s="75"/>
      <c r="V121" s="75"/>
      <c r="W121" s="75"/>
      <c r="X121" s="72"/>
      <c r="Y121" s="75"/>
      <c r="Z121" s="75"/>
      <c r="AA121" s="75"/>
      <c r="AB121" s="72"/>
      <c r="AC121" s="75"/>
      <c r="AD121" s="75"/>
      <c r="AE121" s="75"/>
      <c r="AF121" s="72"/>
      <c r="AG121" s="75"/>
      <c r="AH121" s="75"/>
      <c r="AI121" s="75"/>
      <c r="AJ121" s="72"/>
      <c r="AK121" s="72"/>
      <c r="AL121" s="75"/>
      <c r="AM121" s="75"/>
      <c r="AO121" s="24"/>
      <c r="AP121" s="24"/>
      <c r="AQ121" s="24"/>
      <c r="AR121" s="25"/>
      <c r="AS121" s="25"/>
      <c r="AT121" s="26">
        <f ca="1">INDIRECT($AT$1&amp;ROW(A123))</f>
        <v>0</v>
      </c>
      <c r="AU121" s="26" t="e">
        <f ca="1">#REF!-$AT121</f>
        <v>#REF!</v>
      </c>
      <c r="AV121" s="26">
        <f ca="1">M123-$AT121</f>
        <v>0</v>
      </c>
      <c r="AW121" s="26" t="e">
        <f ca="1">S121-$AT121</f>
        <v>#REF!</v>
      </c>
      <c r="AX121" s="26">
        <f ca="1">X121-$AT121</f>
        <v>0</v>
      </c>
      <c r="AY121" s="26">
        <f ca="1">AB121-$AT121</f>
        <v>0</v>
      </c>
      <c r="AZ121" s="26">
        <f ca="1">AF121-$AT121</f>
        <v>0</v>
      </c>
    </row>
    <row r="122" spans="1:54" ht="18.75" customHeight="1" x14ac:dyDescent="0.25">
      <c r="A122" s="200" t="s">
        <v>446</v>
      </c>
      <c r="B122" s="201"/>
      <c r="C122" s="111"/>
      <c r="D122" s="112"/>
      <c r="E122" s="113"/>
      <c r="F122" s="113"/>
      <c r="G122" s="113"/>
      <c r="H122" s="113"/>
      <c r="I122" s="72">
        <f>+I120*(1+I121)</f>
        <v>0</v>
      </c>
      <c r="J122" s="120">
        <f>+COUNTA(J100:J119)</f>
        <v>0</v>
      </c>
      <c r="K122" s="120">
        <f>+COUNTA(K100:K119)</f>
        <v>0</v>
      </c>
      <c r="L122" s="120">
        <f>+COUNTA(L100:L119)</f>
        <v>0</v>
      </c>
      <c r="M122" s="120">
        <f>+COUNTA(M100:M119)</f>
        <v>0</v>
      </c>
      <c r="N122" s="167">
        <f>+COUNTA(N100:N119)</f>
        <v>0</v>
      </c>
      <c r="O122" s="155"/>
      <c r="P122" s="71"/>
      <c r="Q122" s="71"/>
      <c r="R122" s="71"/>
      <c r="S122" s="72" t="e">
        <f>SUM(S120:S121)</f>
        <v>#REF!</v>
      </c>
      <c r="T122" s="71"/>
      <c r="U122" s="71"/>
      <c r="V122" s="71"/>
      <c r="W122" s="71"/>
      <c r="X122" s="72"/>
      <c r="Y122" s="71"/>
      <c r="Z122" s="71"/>
      <c r="AA122" s="71"/>
      <c r="AB122" s="72"/>
      <c r="AC122" s="71"/>
      <c r="AD122" s="71"/>
      <c r="AE122" s="71"/>
      <c r="AF122" s="72"/>
      <c r="AG122" s="71"/>
      <c r="AH122" s="71"/>
      <c r="AI122" s="71"/>
      <c r="AJ122" s="72"/>
      <c r="AK122" s="72"/>
      <c r="AL122" s="71"/>
      <c r="AM122" s="71"/>
      <c r="AO122" s="24" t="e">
        <f>MIN(I122:AJ122)</f>
        <v>#REF!</v>
      </c>
      <c r="AP122" s="24" t="e">
        <f>AVERAGE(I122:AJ122)</f>
        <v>#REF!</v>
      </c>
      <c r="AQ122" s="24" t="e">
        <f>MAX(I122:AJ122)</f>
        <v>#REF!</v>
      </c>
      <c r="AR122" s="25" t="e">
        <f>_xlfn.STDEV.P(I122:AJ122)</f>
        <v>#REF!</v>
      </c>
      <c r="AS122" s="25"/>
      <c r="AT122" s="26">
        <f ca="1">INDIRECT($AT$1&amp;ROW(A124))</f>
        <v>0</v>
      </c>
      <c r="AU122" s="26" t="e">
        <f ca="1">#REF!-$AT122</f>
        <v>#REF!</v>
      </c>
      <c r="AV122" s="26">
        <f ca="1">M124-$AT122</f>
        <v>0</v>
      </c>
      <c r="AW122" s="26" t="e">
        <f ca="1">S122-$AT122</f>
        <v>#REF!</v>
      </c>
      <c r="AX122" s="26">
        <f ca="1">X122-$AT122</f>
        <v>0</v>
      </c>
      <c r="AY122" s="26">
        <f ca="1">AB122-$AT122</f>
        <v>0</v>
      </c>
      <c r="AZ122" s="26">
        <f ca="1">AF122-$AT122</f>
        <v>0</v>
      </c>
    </row>
    <row r="123" spans="1:54" ht="18.75" x14ac:dyDescent="0.25">
      <c r="A123" s="202" t="s">
        <v>0</v>
      </c>
      <c r="B123" s="203"/>
      <c r="C123" s="111"/>
      <c r="D123" s="112"/>
      <c r="E123" s="115"/>
      <c r="F123" s="115"/>
      <c r="G123" s="115"/>
      <c r="H123" s="108">
        <v>0.2</v>
      </c>
      <c r="I123" s="72">
        <f>+I122*(H123)</f>
        <v>0</v>
      </c>
      <c r="J123" s="118"/>
      <c r="K123" s="118"/>
      <c r="L123" s="118"/>
      <c r="M123" s="118"/>
      <c r="N123" s="168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:54" ht="34.5" customHeight="1" x14ac:dyDescent="0.25">
      <c r="A124" s="200" t="s">
        <v>1</v>
      </c>
      <c r="B124" s="201"/>
      <c r="C124" s="111"/>
      <c r="D124" s="112"/>
      <c r="E124" s="113"/>
      <c r="F124" s="113"/>
      <c r="G124" s="113"/>
      <c r="H124" s="113"/>
      <c r="I124" s="72">
        <f>SUM(I122:I123)</f>
        <v>0</v>
      </c>
      <c r="J124" s="118"/>
      <c r="K124" s="118"/>
      <c r="L124" s="118"/>
      <c r="M124" s="118"/>
      <c r="N124" s="16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54" ht="9" customHeight="1" x14ac:dyDescent="0.25">
      <c r="A125" s="169"/>
      <c r="B125" s="170"/>
      <c r="C125" s="170"/>
      <c r="D125" s="171"/>
      <c r="E125" s="170"/>
      <c r="F125" s="170"/>
      <c r="G125" s="170"/>
      <c r="H125" s="170"/>
      <c r="I125" s="170"/>
      <c r="J125" s="170"/>
      <c r="K125" s="170"/>
      <c r="L125" s="170"/>
      <c r="M125" s="170"/>
      <c r="N125" s="172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54" ht="15.75" x14ac:dyDescent="0.25">
      <c r="A126" s="206" t="s">
        <v>450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8"/>
      <c r="O126" s="90"/>
      <c r="P126" s="91"/>
      <c r="Q126" s="91"/>
      <c r="R126" s="91"/>
      <c r="S126" s="89"/>
      <c r="T126" s="92"/>
      <c r="U126" s="88"/>
      <c r="V126" s="88"/>
      <c r="W126" s="88"/>
      <c r="AT126" s="26"/>
      <c r="AU126" s="26"/>
      <c r="AV126" s="26"/>
      <c r="AW126" s="26"/>
      <c r="BA126" s="78"/>
      <c r="BB126" s="87"/>
    </row>
    <row r="127" spans="1:54" ht="15.75" x14ac:dyDescent="0.25">
      <c r="A127" s="209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1"/>
      <c r="O127" s="90"/>
      <c r="P127" s="91"/>
      <c r="Q127" s="91"/>
      <c r="R127" s="91"/>
      <c r="S127" s="93"/>
      <c r="T127" s="92"/>
      <c r="U127" s="88"/>
      <c r="V127" s="88"/>
      <c r="W127" s="88"/>
      <c r="AT127" s="26"/>
      <c r="AU127" s="26"/>
      <c r="AV127" s="26"/>
      <c r="AW127" s="26"/>
      <c r="BA127" s="78"/>
      <c r="BB127" s="87"/>
    </row>
    <row r="128" spans="1:54" ht="15.75" outlineLevel="1" x14ac:dyDescent="0.25">
      <c r="A128" s="173"/>
      <c r="B128" s="103" t="s">
        <v>433</v>
      </c>
      <c r="C128" s="125"/>
      <c r="D128" s="125"/>
      <c r="E128" s="125"/>
      <c r="F128" s="125"/>
      <c r="G128" s="125"/>
      <c r="H128" s="125"/>
      <c r="I128" s="125"/>
      <c r="J128" s="145"/>
      <c r="K128" s="145"/>
      <c r="L128" s="145"/>
      <c r="M128" s="125"/>
      <c r="N128" s="176"/>
      <c r="O128" s="90"/>
      <c r="P128" s="91"/>
      <c r="Q128" s="91"/>
      <c r="R128" s="91"/>
      <c r="S128" s="93"/>
      <c r="T128" s="92"/>
      <c r="U128" s="88"/>
      <c r="V128" s="88"/>
      <c r="W128" s="88"/>
      <c r="AT128" s="26"/>
      <c r="AU128" s="26"/>
      <c r="AV128" s="26"/>
      <c r="AW128" s="26"/>
      <c r="BA128" s="78"/>
      <c r="BB128" s="87"/>
    </row>
    <row r="129" spans="1:55" ht="15.75" outlineLevel="1" x14ac:dyDescent="0.25">
      <c r="A129" s="173"/>
      <c r="B129" s="27" t="s">
        <v>434</v>
      </c>
      <c r="C129" s="122"/>
      <c r="D129" s="119" t="s">
        <v>397</v>
      </c>
      <c r="E129" s="124"/>
      <c r="F129" s="125"/>
      <c r="G129" s="125"/>
      <c r="H129" s="126">
        <f t="shared" ref="H129" si="56">SUM(E129:G129)</f>
        <v>0</v>
      </c>
      <c r="I129" s="30">
        <f t="shared" ref="I129" si="57">+H129*C129</f>
        <v>0</v>
      </c>
      <c r="J129" s="146"/>
      <c r="K129" s="147"/>
      <c r="L129" s="147"/>
      <c r="M129" s="1"/>
      <c r="N129" s="162"/>
      <c r="S129" s="79"/>
      <c r="T129" s="80"/>
      <c r="U129" s="80"/>
      <c r="V129" s="80"/>
      <c r="W129" s="80"/>
      <c r="X129" s="81"/>
      <c r="Y129" s="80"/>
      <c r="Z129" s="80"/>
      <c r="AA129" s="80"/>
      <c r="AB129" s="80"/>
      <c r="AC129" s="80"/>
      <c r="AD129" s="80"/>
      <c r="AE129" s="80"/>
      <c r="AF129" s="81"/>
      <c r="AG129" s="80"/>
      <c r="AH129" s="80"/>
      <c r="AI129" s="80"/>
      <c r="AJ129" s="80"/>
      <c r="AK129" s="80"/>
      <c r="AL129" s="80"/>
      <c r="AM129" s="80"/>
      <c r="BB129" s="87"/>
    </row>
    <row r="130" spans="1:55" ht="18.75" outlineLevel="1" x14ac:dyDescent="0.25">
      <c r="A130" s="173"/>
      <c r="B130" s="27" t="s">
        <v>435</v>
      </c>
      <c r="C130" s="122"/>
      <c r="D130" s="119" t="s">
        <v>798</v>
      </c>
      <c r="E130" s="124"/>
      <c r="F130" s="125"/>
      <c r="G130" s="125"/>
      <c r="H130" s="126">
        <f t="shared" ref="H130:H132" si="58">SUM(E130:G130)</f>
        <v>0</v>
      </c>
      <c r="I130" s="30">
        <f t="shared" ref="I130:I132" si="59">+H130*C130</f>
        <v>0</v>
      </c>
      <c r="J130" s="146"/>
      <c r="K130" s="147"/>
      <c r="L130" s="147"/>
      <c r="M130" s="1"/>
      <c r="N130" s="162"/>
      <c r="O130" s="77"/>
      <c r="P130" s="77"/>
      <c r="Q130" s="77"/>
      <c r="R130" s="77"/>
      <c r="S130" s="82"/>
      <c r="T130" s="77"/>
      <c r="U130" s="77"/>
      <c r="V130" s="77"/>
      <c r="W130" s="77"/>
      <c r="BA130" s="78"/>
      <c r="BB130" s="87"/>
    </row>
    <row r="131" spans="1:55" ht="15.75" outlineLevel="1" x14ac:dyDescent="0.25">
      <c r="A131" s="173"/>
      <c r="B131" s="27" t="s">
        <v>436</v>
      </c>
      <c r="C131" s="122"/>
      <c r="D131" s="119" t="s">
        <v>799</v>
      </c>
      <c r="E131" s="124"/>
      <c r="F131" s="125"/>
      <c r="G131" s="125"/>
      <c r="H131" s="126">
        <f t="shared" si="58"/>
        <v>0</v>
      </c>
      <c r="I131" s="30">
        <f t="shared" si="59"/>
        <v>0</v>
      </c>
      <c r="J131" s="146"/>
      <c r="K131" s="147"/>
      <c r="L131" s="147"/>
      <c r="M131" s="1"/>
      <c r="N131" s="162"/>
      <c r="O131" s="86"/>
      <c r="P131" s="83"/>
      <c r="Q131" s="84"/>
      <c r="R131" s="86"/>
      <c r="S131" s="85"/>
      <c r="T131" s="86"/>
      <c r="U131" s="83"/>
      <c r="V131" s="84"/>
      <c r="W131" s="86"/>
      <c r="BB131" s="87"/>
    </row>
    <row r="132" spans="1:55" ht="15.75" outlineLevel="1" x14ac:dyDescent="0.25">
      <c r="A132" s="173"/>
      <c r="B132" s="27" t="s">
        <v>437</v>
      </c>
      <c r="C132" s="122"/>
      <c r="D132" s="119" t="s">
        <v>397</v>
      </c>
      <c r="E132" s="124"/>
      <c r="F132" s="125"/>
      <c r="G132" s="125"/>
      <c r="H132" s="126">
        <f t="shared" si="58"/>
        <v>0</v>
      </c>
      <c r="I132" s="30">
        <f t="shared" si="59"/>
        <v>0</v>
      </c>
      <c r="J132" s="146"/>
      <c r="K132" s="147"/>
      <c r="L132" s="147"/>
      <c r="M132" s="1"/>
      <c r="N132" s="162"/>
      <c r="O132" s="90"/>
      <c r="P132" s="91"/>
      <c r="Q132" s="91"/>
      <c r="R132" s="91"/>
      <c r="S132" s="89"/>
      <c r="T132" s="92"/>
      <c r="U132" s="88"/>
      <c r="V132" s="88"/>
      <c r="W132" s="88"/>
      <c r="AT132" s="26"/>
      <c r="AU132" s="26"/>
      <c r="AV132" s="26"/>
      <c r="AW132" s="26"/>
      <c r="BA132" s="78"/>
      <c r="BB132" s="87"/>
    </row>
    <row r="133" spans="1:55" ht="8.25" customHeight="1" outlineLevel="1" x14ac:dyDescent="0.25">
      <c r="A133" s="181"/>
      <c r="B133" s="107"/>
      <c r="C133" s="107"/>
      <c r="D133" s="107"/>
      <c r="E133" s="182"/>
      <c r="F133" s="183"/>
      <c r="G133" s="183"/>
      <c r="H133" s="183"/>
      <c r="I133" s="184"/>
      <c r="J133" s="184"/>
      <c r="K133" s="184"/>
      <c r="L133" s="184"/>
      <c r="M133" s="184"/>
      <c r="N133" s="185"/>
      <c r="O133" s="90"/>
      <c r="P133" s="91"/>
      <c r="Q133" s="91"/>
      <c r="R133" s="91"/>
      <c r="S133" s="93"/>
      <c r="T133" s="92"/>
      <c r="U133" s="88"/>
      <c r="V133" s="88"/>
      <c r="W133" s="88"/>
      <c r="AT133" s="26"/>
      <c r="AU133" s="26"/>
      <c r="AV133" s="26"/>
      <c r="AW133" s="26"/>
      <c r="BA133" s="78"/>
      <c r="BB133" s="87"/>
    </row>
    <row r="134" spans="1:55" ht="15.75" outlineLevel="1" x14ac:dyDescent="0.25">
      <c r="A134" s="173"/>
      <c r="B134" s="103" t="s">
        <v>438</v>
      </c>
      <c r="C134" s="125"/>
      <c r="D134" s="125"/>
      <c r="E134" s="125"/>
      <c r="F134" s="125"/>
      <c r="G134" s="125"/>
      <c r="H134" s="125"/>
      <c r="I134" s="125"/>
      <c r="J134" s="145"/>
      <c r="K134" s="145"/>
      <c r="L134" s="145"/>
      <c r="M134" s="125"/>
      <c r="N134" s="176"/>
      <c r="O134" s="90"/>
      <c r="P134" s="91"/>
      <c r="Q134" s="91"/>
      <c r="R134" s="91"/>
      <c r="S134" s="93"/>
      <c r="T134" s="92"/>
      <c r="U134" s="88"/>
      <c r="V134" s="88"/>
      <c r="W134" s="88"/>
      <c r="AT134" s="26"/>
      <c r="AU134" s="26"/>
      <c r="AV134" s="26"/>
      <c r="AW134" s="26"/>
      <c r="BA134" s="78"/>
      <c r="BB134" s="87"/>
    </row>
    <row r="135" spans="1:55" ht="15.75" outlineLevel="1" x14ac:dyDescent="0.25">
      <c r="A135" s="173"/>
      <c r="B135" s="27" t="s">
        <v>439</v>
      </c>
      <c r="C135" s="121">
        <v>5</v>
      </c>
      <c r="D135" s="119" t="s">
        <v>397</v>
      </c>
      <c r="E135" s="124"/>
      <c r="F135" s="125"/>
      <c r="G135" s="123">
        <v>1067</v>
      </c>
      <c r="H135" s="126">
        <f t="shared" ref="H135:H137" si="60">SUM(E135:G135)</f>
        <v>1067</v>
      </c>
      <c r="I135" s="30">
        <f t="shared" ref="I135:I137" si="61">+H135*C135</f>
        <v>5335</v>
      </c>
      <c r="J135" s="146"/>
      <c r="K135" s="147"/>
      <c r="L135" s="147"/>
      <c r="M135" s="1"/>
      <c r="N135" s="162"/>
      <c r="S135" s="79"/>
      <c r="T135" s="80"/>
      <c r="U135" s="80"/>
      <c r="V135" s="80"/>
      <c r="W135" s="80"/>
      <c r="X135" s="81"/>
      <c r="Y135" s="80"/>
      <c r="Z135" s="80"/>
      <c r="AA135" s="80"/>
      <c r="AB135" s="80"/>
      <c r="AC135" s="80"/>
      <c r="AD135" s="80"/>
      <c r="AE135" s="80"/>
      <c r="AF135" s="81"/>
      <c r="AG135" s="80"/>
      <c r="AH135" s="80"/>
      <c r="AI135" s="80"/>
      <c r="AJ135" s="80"/>
      <c r="AK135" s="80"/>
      <c r="AL135" s="80"/>
      <c r="AM135" s="80"/>
      <c r="BB135" s="87"/>
    </row>
    <row r="136" spans="1:55" ht="15.75" outlineLevel="1" x14ac:dyDescent="0.25">
      <c r="A136" s="173"/>
      <c r="B136" s="27" t="s">
        <v>440</v>
      </c>
      <c r="C136" s="121">
        <v>5</v>
      </c>
      <c r="D136" s="119" t="s">
        <v>397</v>
      </c>
      <c r="E136" s="124"/>
      <c r="F136" s="125"/>
      <c r="G136" s="123">
        <v>1512</v>
      </c>
      <c r="H136" s="126">
        <f t="shared" si="60"/>
        <v>1512</v>
      </c>
      <c r="I136" s="30">
        <f t="shared" si="61"/>
        <v>7560</v>
      </c>
      <c r="J136" s="146"/>
      <c r="K136" s="147"/>
      <c r="L136" s="147"/>
      <c r="M136" s="1"/>
      <c r="N136" s="162"/>
      <c r="O136" s="86"/>
      <c r="P136" s="83"/>
      <c r="Q136" s="84"/>
      <c r="R136" s="86"/>
      <c r="S136" s="85"/>
      <c r="T136" s="86"/>
      <c r="U136" s="83"/>
      <c r="V136" s="84"/>
      <c r="W136" s="86"/>
    </row>
    <row r="137" spans="1:55" ht="18.75" customHeight="1" outlineLevel="1" x14ac:dyDescent="0.25">
      <c r="A137" s="173"/>
      <c r="B137" s="27" t="s">
        <v>441</v>
      </c>
      <c r="C137" s="121">
        <v>5</v>
      </c>
      <c r="D137" s="119" t="s">
        <v>397</v>
      </c>
      <c r="E137" s="127"/>
      <c r="F137" s="128"/>
      <c r="G137" s="128"/>
      <c r="H137" s="126">
        <f t="shared" si="60"/>
        <v>0</v>
      </c>
      <c r="I137" s="30">
        <f t="shared" si="61"/>
        <v>0</v>
      </c>
      <c r="J137" s="146"/>
      <c r="K137" s="147"/>
      <c r="L137" s="147"/>
      <c r="M137" s="1"/>
      <c r="N137" s="162"/>
      <c r="O137" s="155"/>
      <c r="P137" s="71"/>
      <c r="Q137" s="71"/>
      <c r="R137" s="71"/>
      <c r="S137" s="35"/>
      <c r="T137" s="71"/>
      <c r="U137" s="71"/>
      <c r="V137" s="71"/>
      <c r="W137" s="71"/>
      <c r="X137" s="35"/>
      <c r="Y137" s="71"/>
      <c r="Z137" s="71"/>
      <c r="AA137" s="71"/>
      <c r="AB137" s="35"/>
      <c r="AC137" s="71"/>
      <c r="AD137" s="71"/>
      <c r="AE137" s="71"/>
      <c r="AF137" s="35"/>
      <c r="AG137" s="71"/>
      <c r="AH137" s="71"/>
      <c r="AI137" s="71"/>
      <c r="AJ137" s="72"/>
      <c r="AK137" s="72"/>
      <c r="AL137" s="71"/>
      <c r="AM137" s="71"/>
      <c r="AO137" s="24"/>
      <c r="AP137" s="24"/>
      <c r="AQ137" s="24"/>
      <c r="AR137" s="25"/>
      <c r="AS137" s="25"/>
      <c r="AT137" s="26"/>
      <c r="AU137" s="26"/>
      <c r="AV137" s="26"/>
      <c r="AW137" s="26"/>
      <c r="AX137" s="26"/>
      <c r="AY137" s="26"/>
      <c r="AZ137" s="26"/>
    </row>
    <row r="138" spans="1:55" ht="18.75" outlineLevel="1" x14ac:dyDescent="0.25">
      <c r="A138" s="186"/>
      <c r="B138" s="187"/>
      <c r="C138" s="187"/>
      <c r="D138" s="187"/>
      <c r="E138" s="188"/>
      <c r="F138" s="189"/>
      <c r="G138" s="189"/>
      <c r="H138" s="189"/>
      <c r="I138" s="184"/>
      <c r="J138" s="184"/>
      <c r="K138" s="184"/>
      <c r="L138" s="184"/>
      <c r="M138" s="184"/>
      <c r="N138" s="185"/>
      <c r="O138" s="155"/>
      <c r="P138" s="71"/>
      <c r="Q138" s="73">
        <v>0</v>
      </c>
      <c r="R138" s="71"/>
      <c r="S138" s="74">
        <f>S160*-V138</f>
        <v>0</v>
      </c>
      <c r="T138" s="71"/>
      <c r="U138" s="71"/>
      <c r="V138" s="73">
        <v>0.02</v>
      </c>
      <c r="W138" s="73"/>
      <c r="X138" s="35"/>
      <c r="Y138" s="71"/>
      <c r="Z138" s="71"/>
      <c r="AA138" s="71"/>
      <c r="AB138" s="35"/>
      <c r="AC138" s="71"/>
      <c r="AD138" s="71"/>
      <c r="AE138" s="71"/>
      <c r="AF138" s="35"/>
      <c r="AG138" s="71"/>
      <c r="AH138" s="71"/>
      <c r="AI138" s="71"/>
      <c r="AJ138" s="72"/>
      <c r="AK138" s="72"/>
      <c r="AL138" s="71"/>
      <c r="AM138" s="71"/>
      <c r="AO138" s="24"/>
      <c r="AP138" s="24"/>
      <c r="AQ138" s="24"/>
      <c r="AR138" s="25"/>
      <c r="AS138" s="25"/>
      <c r="AT138" s="26"/>
      <c r="AU138" s="26"/>
      <c r="AV138" s="26"/>
      <c r="AW138" s="26"/>
      <c r="AX138" s="26"/>
      <c r="AY138" s="26"/>
      <c r="AZ138" s="26"/>
    </row>
    <row r="139" spans="1:55" ht="18.75" customHeight="1" x14ac:dyDescent="0.25">
      <c r="A139" s="200" t="s">
        <v>447</v>
      </c>
      <c r="B139" s="201"/>
      <c r="C139" s="111"/>
      <c r="D139" s="112"/>
      <c r="E139" s="113"/>
      <c r="F139" s="113"/>
      <c r="G139" s="113"/>
      <c r="H139" s="113"/>
      <c r="I139" s="72">
        <f>SUM(I128:I138)</f>
        <v>12895</v>
      </c>
      <c r="J139" s="116"/>
      <c r="K139" s="116"/>
      <c r="L139" s="116"/>
      <c r="M139" s="116"/>
      <c r="N139" s="165"/>
      <c r="O139" s="155"/>
      <c r="P139" s="71"/>
      <c r="Q139" s="71"/>
      <c r="R139" s="71"/>
      <c r="S139" s="72">
        <f>S160+S138</f>
        <v>0</v>
      </c>
      <c r="T139" s="71"/>
      <c r="U139" s="71"/>
      <c r="V139" s="71"/>
      <c r="W139" s="71"/>
      <c r="X139" s="35"/>
      <c r="Y139" s="71"/>
      <c r="Z139" s="71"/>
      <c r="AA139" s="71"/>
      <c r="AB139" s="35"/>
      <c r="AC139" s="71"/>
      <c r="AD139" s="71"/>
      <c r="AE139" s="71"/>
      <c r="AF139" s="35"/>
      <c r="AG139" s="71"/>
      <c r="AH139" s="71"/>
      <c r="AI139" s="71"/>
      <c r="AJ139" s="72"/>
      <c r="AK139" s="72"/>
      <c r="AL139" s="71"/>
      <c r="AM139" s="71"/>
      <c r="AO139" s="24"/>
      <c r="AP139" s="24"/>
      <c r="AQ139" s="24"/>
      <c r="AR139" s="25"/>
      <c r="AS139" s="25"/>
      <c r="AT139" s="26"/>
      <c r="AU139" s="26"/>
      <c r="AV139" s="26"/>
      <c r="AW139" s="26"/>
      <c r="AX139" s="26"/>
      <c r="AY139" s="26"/>
      <c r="AZ139" s="26"/>
    </row>
    <row r="140" spans="1:55" ht="9" customHeight="1" x14ac:dyDescent="0.25">
      <c r="A140" s="169"/>
      <c r="B140" s="170"/>
      <c r="C140" s="170"/>
      <c r="D140" s="171"/>
      <c r="E140" s="170"/>
      <c r="F140" s="170"/>
      <c r="G140" s="170"/>
      <c r="H140" s="170"/>
      <c r="I140" s="170"/>
      <c r="J140" s="170"/>
      <c r="K140" s="170"/>
      <c r="L140" s="170"/>
      <c r="M140" s="170"/>
      <c r="N140" s="172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55" ht="9" customHeight="1" x14ac:dyDescent="0.25">
      <c r="A141" s="169"/>
      <c r="B141" s="170"/>
      <c r="C141" s="170"/>
      <c r="D141" s="171"/>
      <c r="E141" s="170"/>
      <c r="F141" s="170"/>
      <c r="G141" s="170"/>
      <c r="H141" s="170"/>
      <c r="I141" s="170"/>
      <c r="J141" s="170"/>
      <c r="K141" s="170"/>
      <c r="L141" s="170"/>
      <c r="M141" s="170"/>
      <c r="N141" s="172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55" ht="9" customHeight="1" x14ac:dyDescent="0.25">
      <c r="A142" s="169"/>
      <c r="B142" s="170"/>
      <c r="C142" s="170"/>
      <c r="D142" s="171"/>
      <c r="E142" s="170"/>
      <c r="F142" s="170"/>
      <c r="G142" s="170"/>
      <c r="H142" s="170"/>
      <c r="I142" s="170"/>
      <c r="J142" s="170"/>
      <c r="K142" s="170"/>
      <c r="L142" s="170"/>
      <c r="M142" s="170"/>
      <c r="N142" s="172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55" ht="18.75" customHeight="1" x14ac:dyDescent="0.25">
      <c r="A143" s="206" t="s">
        <v>452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</row>
    <row r="144" spans="1:55" ht="18.75" customHeight="1" x14ac:dyDescent="0.25">
      <c r="A144" s="209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1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</row>
    <row r="145" spans="1:55" ht="15.75" customHeight="1" x14ac:dyDescent="0.25">
      <c r="A145" s="204" t="str">
        <f>+A6</f>
        <v>A: Main project</v>
      </c>
      <c r="B145" s="205"/>
      <c r="C145" s="190"/>
      <c r="D145" s="191"/>
      <c r="E145" s="190"/>
      <c r="F145" s="190"/>
      <c r="G145" s="190"/>
      <c r="H145" s="190"/>
      <c r="I145" s="192">
        <f>+I60</f>
        <v>0</v>
      </c>
      <c r="J145" s="190"/>
      <c r="K145" s="190"/>
      <c r="L145" s="190"/>
      <c r="M145" s="190"/>
      <c r="N145" s="193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</row>
    <row r="146" spans="1:55" ht="15.75" customHeight="1" x14ac:dyDescent="0.25">
      <c r="A146" s="204" t="str">
        <f>+A64</f>
        <v>B: Options</v>
      </c>
      <c r="B146" s="205"/>
      <c r="C146" s="190"/>
      <c r="D146" s="191"/>
      <c r="E146" s="190"/>
      <c r="F146" s="190"/>
      <c r="G146" s="190"/>
      <c r="H146" s="190"/>
      <c r="I146" s="192">
        <f>+I94</f>
        <v>0</v>
      </c>
      <c r="J146" s="190"/>
      <c r="K146" s="190"/>
      <c r="L146" s="190"/>
      <c r="M146" s="190"/>
      <c r="N146" s="193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</row>
    <row r="147" spans="1:55" ht="15.75" customHeight="1" x14ac:dyDescent="0.25">
      <c r="A147" s="204" t="str">
        <f>+A98</f>
        <v>C: Additional Cost if opted by Unido</v>
      </c>
      <c r="B147" s="205"/>
      <c r="C147" s="190"/>
      <c r="D147" s="191"/>
      <c r="E147" s="190"/>
      <c r="F147" s="190"/>
      <c r="G147" s="190"/>
      <c r="H147" s="190"/>
      <c r="I147" s="192">
        <f>+I122</f>
        <v>0</v>
      </c>
      <c r="J147" s="190"/>
      <c r="K147" s="190"/>
      <c r="L147" s="190"/>
      <c r="M147" s="190"/>
      <c r="N147" s="193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</row>
    <row r="148" spans="1:55" ht="15.75" customHeight="1" x14ac:dyDescent="0.25">
      <c r="A148" s="204" t="str">
        <f>+A126</f>
        <v>D: Internal Cost</v>
      </c>
      <c r="B148" s="205"/>
      <c r="C148" s="190"/>
      <c r="D148" s="191"/>
      <c r="E148" s="190"/>
      <c r="F148" s="190"/>
      <c r="G148" s="190"/>
      <c r="H148" s="190"/>
      <c r="I148" s="192">
        <f>+I139</f>
        <v>12895</v>
      </c>
      <c r="J148" s="190"/>
      <c r="K148" s="190"/>
      <c r="L148" s="190"/>
      <c r="M148" s="190"/>
      <c r="N148" s="193"/>
      <c r="O148" s="155"/>
      <c r="P148" s="71"/>
      <c r="Q148" s="71"/>
      <c r="R148" s="71"/>
      <c r="S148" s="35"/>
      <c r="T148" s="71"/>
      <c r="U148" s="71"/>
      <c r="V148" s="71"/>
      <c r="W148" s="71"/>
      <c r="X148" s="35"/>
      <c r="Y148" s="71"/>
      <c r="Z148" s="71"/>
      <c r="AA148" s="71"/>
      <c r="AB148" s="35"/>
      <c r="AC148" s="71"/>
      <c r="AD148" s="71"/>
      <c r="AE148" s="71"/>
      <c r="AF148" s="35"/>
      <c r="AG148" s="71"/>
      <c r="AH148" s="71"/>
      <c r="AI148" s="71"/>
      <c r="AJ148" s="72"/>
      <c r="AK148" s="72"/>
      <c r="AL148" s="71"/>
      <c r="AM148" s="71"/>
      <c r="AO148" s="24"/>
      <c r="AP148" s="24"/>
      <c r="AQ148" s="24"/>
      <c r="AR148" s="25"/>
      <c r="AS148" s="25"/>
      <c r="AT148" s="26"/>
      <c r="AU148" s="26"/>
      <c r="AV148" s="26"/>
      <c r="AW148" s="26"/>
      <c r="AX148" s="26"/>
      <c r="AY148" s="26"/>
      <c r="AZ148" s="26"/>
    </row>
    <row r="149" spans="1:55" ht="9.75" customHeight="1" x14ac:dyDescent="0.25">
      <c r="A149" s="174"/>
      <c r="B149" s="190"/>
      <c r="C149" s="190"/>
      <c r="D149" s="191"/>
      <c r="E149" s="190"/>
      <c r="F149" s="190"/>
      <c r="G149" s="190"/>
      <c r="H149" s="190"/>
      <c r="I149" s="190"/>
      <c r="J149" s="190"/>
      <c r="K149" s="190"/>
      <c r="L149" s="190"/>
      <c r="M149" s="190"/>
      <c r="N149" s="193"/>
      <c r="O149" s="155"/>
      <c r="P149" s="71"/>
      <c r="Q149" s="73">
        <v>0</v>
      </c>
      <c r="R149" s="71"/>
      <c r="S149" s="74">
        <f>S171*-V149</f>
        <v>0</v>
      </c>
      <c r="T149" s="71"/>
      <c r="U149" s="71"/>
      <c r="V149" s="73">
        <v>0.02</v>
      </c>
      <c r="W149" s="73"/>
      <c r="X149" s="35"/>
      <c r="Y149" s="71"/>
      <c r="Z149" s="71"/>
      <c r="AA149" s="71"/>
      <c r="AB149" s="35"/>
      <c r="AC149" s="71"/>
      <c r="AD149" s="71"/>
      <c r="AE149" s="71"/>
      <c r="AF149" s="35"/>
      <c r="AG149" s="71"/>
      <c r="AH149" s="71"/>
      <c r="AI149" s="71"/>
      <c r="AJ149" s="72"/>
      <c r="AK149" s="72"/>
      <c r="AL149" s="71"/>
      <c r="AM149" s="71"/>
      <c r="AO149" s="24"/>
      <c r="AP149" s="24"/>
      <c r="AQ149" s="24"/>
      <c r="AR149" s="25"/>
      <c r="AS149" s="25"/>
      <c r="AT149" s="26"/>
      <c r="AU149" s="26"/>
      <c r="AV149" s="26"/>
      <c r="AW149" s="26"/>
      <c r="AX149" s="26"/>
      <c r="AY149" s="26"/>
      <c r="AZ149" s="26"/>
    </row>
    <row r="150" spans="1:55" ht="18.75" customHeight="1" x14ac:dyDescent="0.25">
      <c r="A150" s="200" t="s">
        <v>451</v>
      </c>
      <c r="B150" s="201"/>
      <c r="C150" s="111"/>
      <c r="D150" s="112"/>
      <c r="E150" s="113"/>
      <c r="F150" s="113"/>
      <c r="G150" s="113"/>
      <c r="H150" s="113"/>
      <c r="I150" s="72">
        <f>SUM(I145:I149)</f>
        <v>12895</v>
      </c>
      <c r="J150" s="116"/>
      <c r="K150" s="116"/>
      <c r="L150" s="116"/>
      <c r="M150" s="116"/>
      <c r="N150" s="165"/>
      <c r="O150" s="155"/>
      <c r="P150" s="71"/>
      <c r="Q150" s="71"/>
      <c r="R150" s="71"/>
      <c r="S150" s="72">
        <f>S171+S149</f>
        <v>0</v>
      </c>
      <c r="T150" s="71"/>
      <c r="U150" s="71"/>
      <c r="V150" s="71"/>
      <c r="W150" s="71"/>
      <c r="X150" s="35"/>
      <c r="Y150" s="71"/>
      <c r="Z150" s="71"/>
      <c r="AA150" s="71"/>
      <c r="AB150" s="35"/>
      <c r="AC150" s="71"/>
      <c r="AD150" s="71"/>
      <c r="AE150" s="71"/>
      <c r="AF150" s="35"/>
      <c r="AG150" s="71"/>
      <c r="AH150" s="71"/>
      <c r="AI150" s="71"/>
      <c r="AJ150" s="72"/>
      <c r="AK150" s="72"/>
      <c r="AL150" s="71"/>
      <c r="AM150" s="71"/>
      <c r="AO150" s="24"/>
      <c r="AP150" s="24"/>
      <c r="AQ150" s="24"/>
      <c r="AR150" s="25"/>
      <c r="AS150" s="25"/>
      <c r="AT150" s="26"/>
      <c r="AU150" s="26"/>
      <c r="AV150" s="26"/>
      <c r="AW150" s="26"/>
      <c r="AX150" s="26"/>
      <c r="AY150" s="26"/>
      <c r="AZ150" s="26"/>
    </row>
    <row r="151" spans="1:55" ht="18.75" x14ac:dyDescent="0.25">
      <c r="A151" s="202" t="s">
        <v>0</v>
      </c>
      <c r="B151" s="203"/>
      <c r="C151" s="111"/>
      <c r="D151" s="112"/>
      <c r="E151" s="115"/>
      <c r="F151" s="115"/>
      <c r="G151" s="115"/>
      <c r="H151" s="108">
        <v>0.2</v>
      </c>
      <c r="I151" s="72">
        <f>+I150*(H151)</f>
        <v>2579</v>
      </c>
      <c r="J151" s="118"/>
      <c r="K151" s="118"/>
      <c r="L151" s="118"/>
      <c r="M151" s="118"/>
      <c r="N151" s="168"/>
    </row>
    <row r="152" spans="1:55" ht="19.5" thickBot="1" x14ac:dyDescent="0.3">
      <c r="A152" s="212" t="s">
        <v>1</v>
      </c>
      <c r="B152" s="213"/>
      <c r="C152" s="194"/>
      <c r="D152" s="195"/>
      <c r="E152" s="196"/>
      <c r="F152" s="196"/>
      <c r="G152" s="196"/>
      <c r="H152" s="196"/>
      <c r="I152" s="197">
        <f>SUM(I150:I151)</f>
        <v>15474</v>
      </c>
      <c r="J152" s="198"/>
      <c r="K152" s="198"/>
      <c r="L152" s="198"/>
      <c r="M152" s="198"/>
      <c r="N152" s="199"/>
    </row>
  </sheetData>
  <sheetProtection algorithmName="SHA-512" hashValue="fnx003MiCw/kJ+0W1JaxSp4w+fs82ZX4W/8iepWC7h1Ju/U3zJRSYFHgJhL4vu75tjxk+fLOWwoaf/yUVxIACA==" saltValue="S1EW5DVde5+iclnIg97Ctg==" spinCount="100000" sheet="1" objects="1" scenarios="1"/>
  <customSheetViews>
    <customSheetView guid="{37B704BD-FAEE-419A-BED3-7B5AB951E3D5}" showPageBreaks="1" fitToPage="1" printArea="1" showAutoFilter="1" hiddenRows="1" hiddenColumns="1">
      <pane xSplit="2" ySplit="4" topLeftCell="C5" activePane="bottomRight" state="frozen"/>
      <selection pane="bottomRight" activeCell="J58" sqref="J58"/>
      <pageMargins left="0.46" right="0.54" top="0.39370078740157499" bottom="0.47244094488188998" header="0.31496062992126" footer="0.27559055118110198"/>
      <printOptions horizontalCentered="1"/>
      <pageSetup paperSize="9" scale="78" orientation="landscape" horizontalDpi="300" verticalDpi="300" r:id="rId1"/>
      <headerFooter>
        <oddFooter>&amp;LBuildings Management Services&amp;C&amp;P / &amp;N&amp;R24.07.2017 / PG</oddFooter>
      </headerFooter>
      <autoFilter ref="A4:AU40"/>
    </customSheetView>
  </customSheetViews>
  <mergeCells count="38">
    <mergeCell ref="A64:N65"/>
    <mergeCell ref="A58:B58"/>
    <mergeCell ref="A59:B59"/>
    <mergeCell ref="A60:B60"/>
    <mergeCell ref="A61:B61"/>
    <mergeCell ref="A62:B62"/>
    <mergeCell ref="AT2:AZ2"/>
    <mergeCell ref="D2:D4"/>
    <mergeCell ref="E3:H3"/>
    <mergeCell ref="I3:I4"/>
    <mergeCell ref="J3:L3"/>
    <mergeCell ref="E2:N2"/>
    <mergeCell ref="A151:B151"/>
    <mergeCell ref="A152:B152"/>
    <mergeCell ref="A139:B139"/>
    <mergeCell ref="A1:N1"/>
    <mergeCell ref="A98:N99"/>
    <mergeCell ref="A126:N127"/>
    <mergeCell ref="A2:A4"/>
    <mergeCell ref="B2:B4"/>
    <mergeCell ref="C2:C4"/>
    <mergeCell ref="A92:B92"/>
    <mergeCell ref="A93:B93"/>
    <mergeCell ref="A94:B94"/>
    <mergeCell ref="A95:B95"/>
    <mergeCell ref="A96:B96"/>
    <mergeCell ref="A120:B120"/>
    <mergeCell ref="A6:N7"/>
    <mergeCell ref="A146:B146"/>
    <mergeCell ref="A147:B147"/>
    <mergeCell ref="A148:B148"/>
    <mergeCell ref="A143:N144"/>
    <mergeCell ref="A150:B150"/>
    <mergeCell ref="A121:B121"/>
    <mergeCell ref="A122:B122"/>
    <mergeCell ref="A123:B123"/>
    <mergeCell ref="A124:B124"/>
    <mergeCell ref="A145:B145"/>
  </mergeCells>
  <conditionalFormatting sqref="A8:D43 A46:D57 A66:D91 A100:D118">
    <cfRule type="expression" dxfId="29" priority="35">
      <formula>MOD(ROW(),2)=1</formula>
    </cfRule>
  </conditionalFormatting>
  <conditionalFormatting sqref="E8:G43 E66:G91 E101:G107 M100:N118 E109:G118 E46:G57 M46:N57">
    <cfRule type="expression" dxfId="28" priority="34">
      <formula>MOD(ROW(),2)=1</formula>
    </cfRule>
  </conditionalFormatting>
  <conditionalFormatting sqref="J8:N8 M9:N43 J9:L57 J66:N91">
    <cfRule type="expression" dxfId="27" priority="33">
      <formula>MOD(ROW(),2)=1</formula>
    </cfRule>
  </conditionalFormatting>
  <conditionalFormatting sqref="H8:I8 H46:I57 H100:I119">
    <cfRule type="expression" dxfId="26" priority="32">
      <formula>MOD(ROW(),2)=1</formula>
    </cfRule>
  </conditionalFormatting>
  <conditionalFormatting sqref="H9:I43 H66:I91">
    <cfRule type="expression" dxfId="25" priority="31">
      <formula>MOD(ROW(),2)=1</formula>
    </cfRule>
  </conditionalFormatting>
  <conditionalFormatting sqref="A128:B132 D129:D132">
    <cfRule type="expression" dxfId="24" priority="30">
      <formula>MOD(ROW(),2)=1</formula>
    </cfRule>
  </conditionalFormatting>
  <conditionalFormatting sqref="M129:N132">
    <cfRule type="expression" dxfId="23" priority="28">
      <formula>MOD(ROW(),2)=1</formula>
    </cfRule>
  </conditionalFormatting>
  <conditionalFormatting sqref="H129:I132">
    <cfRule type="expression" dxfId="22" priority="27">
      <formula>MOD(ROW(),2)=1</formula>
    </cfRule>
  </conditionalFormatting>
  <conditionalFormatting sqref="A134:B136 D135:D136">
    <cfRule type="expression" dxfId="21" priority="25">
      <formula>MOD(ROW(),2)=1</formula>
    </cfRule>
  </conditionalFormatting>
  <conditionalFormatting sqref="M135:N136">
    <cfRule type="expression" dxfId="20" priority="23">
      <formula>MOD(ROW(),2)=1</formula>
    </cfRule>
  </conditionalFormatting>
  <conditionalFormatting sqref="H135:I136">
    <cfRule type="expression" dxfId="19" priority="22">
      <formula>MOD(ROW(),2)=1</formula>
    </cfRule>
  </conditionalFormatting>
  <conditionalFormatting sqref="A137:B137 D137">
    <cfRule type="expression" dxfId="18" priority="21">
      <formula>MOD(ROW(),2)=1</formula>
    </cfRule>
  </conditionalFormatting>
  <conditionalFormatting sqref="E137:G137">
    <cfRule type="expression" dxfId="17" priority="20">
      <formula>MOD(ROW(),2)=1</formula>
    </cfRule>
  </conditionalFormatting>
  <conditionalFormatting sqref="M137:N137">
    <cfRule type="expression" dxfId="16" priority="19">
      <formula>MOD(ROW(),2)=1</formula>
    </cfRule>
  </conditionalFormatting>
  <conditionalFormatting sqref="H137:I137">
    <cfRule type="expression" dxfId="15" priority="18">
      <formula>MOD(ROW(),2)=1</formula>
    </cfRule>
  </conditionalFormatting>
  <conditionalFormatting sqref="C129:C132">
    <cfRule type="expression" dxfId="14" priority="17">
      <formula>MOD(ROW(),2)=1</formula>
    </cfRule>
  </conditionalFormatting>
  <conditionalFormatting sqref="C135:C136">
    <cfRule type="expression" dxfId="13" priority="16">
      <formula>MOD(ROW(),2)=1</formula>
    </cfRule>
  </conditionalFormatting>
  <conditionalFormatting sqref="C137">
    <cfRule type="expression" dxfId="12" priority="15">
      <formula>MOD(ROW(),2)=1</formula>
    </cfRule>
  </conditionalFormatting>
  <conditionalFormatting sqref="A44:D45">
    <cfRule type="expression" dxfId="11" priority="14">
      <formula>MOD(ROW(),2)=1</formula>
    </cfRule>
  </conditionalFormatting>
  <conditionalFormatting sqref="E44:G45">
    <cfRule type="expression" dxfId="10" priority="13">
      <formula>MOD(ROW(),2)=1</formula>
    </cfRule>
  </conditionalFormatting>
  <conditionalFormatting sqref="M44:N45">
    <cfRule type="expression" dxfId="9" priority="12">
      <formula>MOD(ROW(),2)=1</formula>
    </cfRule>
  </conditionalFormatting>
  <conditionalFormatting sqref="H44:I45">
    <cfRule type="expression" dxfId="8" priority="11">
      <formula>MOD(ROW(),2)=1</formula>
    </cfRule>
  </conditionalFormatting>
  <conditionalFormatting sqref="A119:D119">
    <cfRule type="expression" dxfId="7" priority="9">
      <formula>MOD(ROW(),2)=1</formula>
    </cfRule>
  </conditionalFormatting>
  <conditionalFormatting sqref="M119:N119 E119:G119">
    <cfRule type="expression" dxfId="6" priority="8">
      <formula>MOD(ROW(),2)=1</formula>
    </cfRule>
  </conditionalFormatting>
  <conditionalFormatting sqref="C128:D128">
    <cfRule type="expression" dxfId="5" priority="6">
      <formula>MOD(ROW(),2)=1</formula>
    </cfRule>
  </conditionalFormatting>
  <conditionalFormatting sqref="M128:N128">
    <cfRule type="expression" dxfId="4" priority="5">
      <formula>MOD(ROW(),2)=1</formula>
    </cfRule>
  </conditionalFormatting>
  <conditionalFormatting sqref="H128:I128">
    <cfRule type="expression" dxfId="3" priority="4">
      <formula>MOD(ROW(),2)=1</formula>
    </cfRule>
  </conditionalFormatting>
  <conditionalFormatting sqref="C134:D134">
    <cfRule type="expression" dxfId="2" priority="3">
      <formula>MOD(ROW(),2)=1</formula>
    </cfRule>
  </conditionalFormatting>
  <conditionalFormatting sqref="M134:N134">
    <cfRule type="expression" dxfId="1" priority="2">
      <formula>MOD(ROW(),2)=1</formula>
    </cfRule>
  </conditionalFormatting>
  <conditionalFormatting sqref="H134:I134">
    <cfRule type="expression" dxfId="0" priority="1">
      <formula>MOD(ROW(),2)=1</formula>
    </cfRule>
  </conditionalFormatting>
  <dataValidations disablePrompts="1" count="1">
    <dataValidation type="list" allowBlank="1" showInputMessage="1" showErrorMessage="1" promptTitle="Warning" prompt="Please insert an X where applicable" sqref="J8:L57 J66:L91">
      <formula1>"X"</formula1>
    </dataValidation>
  </dataValidations>
  <printOptions horizontalCentered="1"/>
  <pageMargins left="0.25" right="0.25" top="0.75" bottom="0.75" header="0.3" footer="0.3"/>
  <pageSetup paperSize="9" scale="65" fitToHeight="0" orientation="landscape" verticalDpi="300" r:id="rId2"/>
  <headerFooter>
    <oddFooter>&amp;L&amp;G&amp;R&amp;P / &amp;N
Sept. 2020/ET</oddFooter>
  </headerFooter>
  <rowBreaks count="4" manualBreakCount="4">
    <brk id="36" max="38" man="1"/>
    <brk id="63" max="38" man="1"/>
    <brk id="97" max="38" man="1"/>
    <brk id="125" max="38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6"/>
  <sheetViews>
    <sheetView topLeftCell="A385" workbookViewId="0">
      <selection activeCell="B405" sqref="B405"/>
    </sheetView>
  </sheetViews>
  <sheetFormatPr defaultRowHeight="15" x14ac:dyDescent="0.25"/>
  <cols>
    <col min="1" max="1" width="9.140625" style="132"/>
    <col min="2" max="2" width="65.140625" bestFit="1" customWidth="1"/>
  </cols>
  <sheetData>
    <row r="1" spans="1:3" x14ac:dyDescent="0.25">
      <c r="A1" s="132" t="s">
        <v>550</v>
      </c>
      <c r="B1" t="s">
        <v>24</v>
      </c>
    </row>
    <row r="2" spans="1:3" x14ac:dyDescent="0.25">
      <c r="A2" s="132" t="s">
        <v>550</v>
      </c>
      <c r="B2" t="s">
        <v>24</v>
      </c>
      <c r="C2">
        <v>3</v>
      </c>
    </row>
    <row r="3" spans="1:3" x14ac:dyDescent="0.25">
      <c r="A3" s="132" t="s">
        <v>551</v>
      </c>
      <c r="B3" t="s">
        <v>25</v>
      </c>
      <c r="C3">
        <v>14</v>
      </c>
    </row>
    <row r="4" spans="1:3" x14ac:dyDescent="0.25">
      <c r="A4" s="132" t="s">
        <v>552</v>
      </c>
      <c r="B4" t="s">
        <v>26</v>
      </c>
      <c r="C4">
        <v>15</v>
      </c>
    </row>
    <row r="5" spans="1:3" x14ac:dyDescent="0.25">
      <c r="A5" s="132" t="s">
        <v>553</v>
      </c>
      <c r="B5" t="s">
        <v>27</v>
      </c>
      <c r="C5">
        <v>16</v>
      </c>
    </row>
    <row r="6" spans="1:3" x14ac:dyDescent="0.25">
      <c r="A6" s="132" t="s">
        <v>554</v>
      </c>
      <c r="B6" t="s">
        <v>28</v>
      </c>
      <c r="C6">
        <v>16</v>
      </c>
    </row>
    <row r="7" spans="1:3" x14ac:dyDescent="0.25">
      <c r="A7" s="132" t="s">
        <v>555</v>
      </c>
      <c r="B7" t="s">
        <v>29</v>
      </c>
      <c r="C7">
        <v>16</v>
      </c>
    </row>
    <row r="8" spans="1:3" x14ac:dyDescent="0.25">
      <c r="A8" s="132" t="s">
        <v>556</v>
      </c>
      <c r="B8" t="s">
        <v>30</v>
      </c>
      <c r="C8">
        <v>17</v>
      </c>
    </row>
    <row r="9" spans="1:3" x14ac:dyDescent="0.25">
      <c r="A9" s="132" t="s">
        <v>557</v>
      </c>
      <c r="B9" t="s">
        <v>31</v>
      </c>
      <c r="C9">
        <v>17</v>
      </c>
    </row>
    <row r="10" spans="1:3" x14ac:dyDescent="0.25">
      <c r="A10" s="132" t="s">
        <v>558</v>
      </c>
      <c r="B10" t="s">
        <v>32</v>
      </c>
      <c r="C10">
        <v>17</v>
      </c>
    </row>
    <row r="11" spans="1:3" x14ac:dyDescent="0.25">
      <c r="A11" s="132" t="s">
        <v>559</v>
      </c>
      <c r="B11" t="s">
        <v>33</v>
      </c>
      <c r="C11">
        <v>17</v>
      </c>
    </row>
    <row r="12" spans="1:3" x14ac:dyDescent="0.25">
      <c r="A12" s="132" t="s">
        <v>34</v>
      </c>
      <c r="B12" t="s">
        <v>35</v>
      </c>
      <c r="C12">
        <v>18</v>
      </c>
    </row>
    <row r="13" spans="1:3" x14ac:dyDescent="0.25">
      <c r="A13" s="132" t="s">
        <v>36</v>
      </c>
      <c r="B13" t="s">
        <v>37</v>
      </c>
      <c r="C13">
        <v>18</v>
      </c>
    </row>
    <row r="14" spans="1:3" x14ac:dyDescent="0.25">
      <c r="A14" s="132" t="s">
        <v>38</v>
      </c>
      <c r="B14" t="s">
        <v>39</v>
      </c>
      <c r="C14">
        <v>18</v>
      </c>
    </row>
    <row r="15" spans="1:3" x14ac:dyDescent="0.25">
      <c r="A15" s="132" t="s">
        <v>560</v>
      </c>
      <c r="B15" t="s">
        <v>40</v>
      </c>
      <c r="C15">
        <v>18</v>
      </c>
    </row>
    <row r="16" spans="1:3" x14ac:dyDescent="0.25">
      <c r="A16" s="132" t="s">
        <v>41</v>
      </c>
      <c r="B16" t="s">
        <v>42</v>
      </c>
      <c r="C16">
        <v>18</v>
      </c>
    </row>
    <row r="17" spans="1:3" x14ac:dyDescent="0.25">
      <c r="A17" s="132" t="s">
        <v>43</v>
      </c>
      <c r="B17" t="s">
        <v>44</v>
      </c>
      <c r="C17">
        <v>18</v>
      </c>
    </row>
    <row r="18" spans="1:3" x14ac:dyDescent="0.25">
      <c r="A18" s="132" t="s">
        <v>45</v>
      </c>
      <c r="B18" t="s">
        <v>46</v>
      </c>
      <c r="C18">
        <v>18</v>
      </c>
    </row>
    <row r="19" spans="1:3" x14ac:dyDescent="0.25">
      <c r="A19" s="132" t="s">
        <v>47</v>
      </c>
      <c r="B19" t="s">
        <v>48</v>
      </c>
      <c r="C19">
        <v>18</v>
      </c>
    </row>
    <row r="20" spans="1:3" x14ac:dyDescent="0.25">
      <c r="A20" s="132" t="s">
        <v>49</v>
      </c>
      <c r="B20" t="s">
        <v>50</v>
      </c>
      <c r="C20">
        <v>18</v>
      </c>
    </row>
    <row r="21" spans="1:3" x14ac:dyDescent="0.25">
      <c r="A21" s="132" t="s">
        <v>51</v>
      </c>
      <c r="B21" t="s">
        <v>52</v>
      </c>
      <c r="C21">
        <v>19</v>
      </c>
    </row>
    <row r="22" spans="1:3" x14ac:dyDescent="0.25">
      <c r="A22" s="132" t="s">
        <v>561</v>
      </c>
      <c r="B22" t="s">
        <v>53</v>
      </c>
      <c r="C22">
        <v>20</v>
      </c>
    </row>
    <row r="23" spans="1:3" x14ac:dyDescent="0.25">
      <c r="A23" s="132" t="s">
        <v>562</v>
      </c>
      <c r="B23" t="s">
        <v>19</v>
      </c>
      <c r="C23">
        <v>20</v>
      </c>
    </row>
    <row r="24" spans="1:3" x14ac:dyDescent="0.25">
      <c r="A24" s="132" t="s">
        <v>563</v>
      </c>
      <c r="B24" t="s">
        <v>54</v>
      </c>
      <c r="C24">
        <v>20</v>
      </c>
    </row>
    <row r="25" spans="1:3" x14ac:dyDescent="0.25">
      <c r="A25" s="132" t="s">
        <v>564</v>
      </c>
      <c r="B25" t="s">
        <v>55</v>
      </c>
      <c r="C25">
        <v>21</v>
      </c>
    </row>
    <row r="26" spans="1:3" x14ac:dyDescent="0.25">
      <c r="A26" s="132" t="s">
        <v>565</v>
      </c>
      <c r="B26" t="s">
        <v>56</v>
      </c>
      <c r="C26">
        <v>21</v>
      </c>
    </row>
    <row r="27" spans="1:3" x14ac:dyDescent="0.25">
      <c r="A27" s="132" t="s">
        <v>566</v>
      </c>
      <c r="B27" t="s">
        <v>57</v>
      </c>
      <c r="C27">
        <v>21</v>
      </c>
    </row>
    <row r="28" spans="1:3" x14ac:dyDescent="0.25">
      <c r="A28" s="132" t="s">
        <v>58</v>
      </c>
      <c r="B28" t="s">
        <v>59</v>
      </c>
      <c r="C28">
        <v>21</v>
      </c>
    </row>
    <row r="29" spans="1:3" x14ac:dyDescent="0.25">
      <c r="A29" s="132" t="s">
        <v>60</v>
      </c>
      <c r="B29" t="s">
        <v>61</v>
      </c>
      <c r="C29">
        <v>21</v>
      </c>
    </row>
    <row r="30" spans="1:3" x14ac:dyDescent="0.25">
      <c r="A30" s="132" t="s">
        <v>62</v>
      </c>
      <c r="B30" t="s">
        <v>63</v>
      </c>
      <c r="C30">
        <v>21</v>
      </c>
    </row>
    <row r="31" spans="1:3" x14ac:dyDescent="0.25">
      <c r="A31" s="132" t="s">
        <v>64</v>
      </c>
      <c r="B31" t="s">
        <v>65</v>
      </c>
      <c r="C31">
        <v>22</v>
      </c>
    </row>
    <row r="32" spans="1:3" x14ac:dyDescent="0.25">
      <c r="A32" s="132" t="s">
        <v>66</v>
      </c>
      <c r="B32" t="s">
        <v>67</v>
      </c>
      <c r="C32">
        <v>22</v>
      </c>
    </row>
    <row r="33" spans="1:3" x14ac:dyDescent="0.25">
      <c r="A33" s="132" t="s">
        <v>68</v>
      </c>
      <c r="B33" t="s">
        <v>69</v>
      </c>
      <c r="C33">
        <v>22</v>
      </c>
    </row>
    <row r="34" spans="1:3" x14ac:dyDescent="0.25">
      <c r="A34" s="132" t="s">
        <v>70</v>
      </c>
      <c r="B34" t="s">
        <v>71</v>
      </c>
      <c r="C34">
        <v>22</v>
      </c>
    </row>
    <row r="35" spans="1:3" x14ac:dyDescent="0.25">
      <c r="A35" s="132" t="s">
        <v>72</v>
      </c>
      <c r="B35" t="s">
        <v>73</v>
      </c>
      <c r="C35">
        <v>22</v>
      </c>
    </row>
    <row r="36" spans="1:3" x14ac:dyDescent="0.25">
      <c r="A36" s="132" t="s">
        <v>74</v>
      </c>
      <c r="B36" t="s">
        <v>75</v>
      </c>
      <c r="C36">
        <v>22</v>
      </c>
    </row>
    <row r="37" spans="1:3" x14ac:dyDescent="0.25">
      <c r="A37" s="132" t="s">
        <v>76</v>
      </c>
      <c r="B37" t="s">
        <v>77</v>
      </c>
      <c r="C37">
        <v>22</v>
      </c>
    </row>
    <row r="38" spans="1:3" x14ac:dyDescent="0.25">
      <c r="A38" s="132" t="s">
        <v>78</v>
      </c>
      <c r="B38" t="s">
        <v>391</v>
      </c>
      <c r="C38">
        <v>23</v>
      </c>
    </row>
    <row r="39" spans="1:3" x14ac:dyDescent="0.25">
      <c r="A39" s="132" t="s">
        <v>79</v>
      </c>
      <c r="B39" t="s">
        <v>80</v>
      </c>
      <c r="C39">
        <v>23</v>
      </c>
    </row>
    <row r="40" spans="1:3" x14ac:dyDescent="0.25">
      <c r="A40" s="132" t="s">
        <v>567</v>
      </c>
      <c r="B40" t="s">
        <v>81</v>
      </c>
      <c r="C40">
        <v>23</v>
      </c>
    </row>
    <row r="41" spans="1:3" x14ac:dyDescent="0.25">
      <c r="A41" s="132" t="s">
        <v>568</v>
      </c>
      <c r="B41" t="s">
        <v>82</v>
      </c>
      <c r="C41">
        <v>23</v>
      </c>
    </row>
    <row r="42" spans="1:3" x14ac:dyDescent="0.25">
      <c r="A42" s="132" t="s">
        <v>83</v>
      </c>
      <c r="B42" t="s">
        <v>84</v>
      </c>
      <c r="C42">
        <v>23</v>
      </c>
    </row>
    <row r="43" spans="1:3" x14ac:dyDescent="0.25">
      <c r="A43" s="132" t="s">
        <v>569</v>
      </c>
      <c r="B43" t="s">
        <v>85</v>
      </c>
      <c r="C43">
        <v>23</v>
      </c>
    </row>
    <row r="44" spans="1:3" x14ac:dyDescent="0.25">
      <c r="A44" s="132" t="s">
        <v>570</v>
      </c>
      <c r="B44" t="s">
        <v>86</v>
      </c>
      <c r="C44">
        <v>24</v>
      </c>
    </row>
    <row r="45" spans="1:3" x14ac:dyDescent="0.25">
      <c r="A45" s="132" t="s">
        <v>571</v>
      </c>
      <c r="B45" t="s">
        <v>87</v>
      </c>
      <c r="C45">
        <v>24</v>
      </c>
    </row>
    <row r="46" spans="1:3" x14ac:dyDescent="0.25">
      <c r="A46" s="132" t="s">
        <v>572</v>
      </c>
      <c r="B46" t="s">
        <v>88</v>
      </c>
      <c r="C46">
        <v>24</v>
      </c>
    </row>
    <row r="47" spans="1:3" x14ac:dyDescent="0.25">
      <c r="A47" s="132" t="s">
        <v>573</v>
      </c>
      <c r="B47" t="s">
        <v>89</v>
      </c>
      <c r="C47">
        <v>24</v>
      </c>
    </row>
    <row r="48" spans="1:3" x14ac:dyDescent="0.25">
      <c r="A48" s="132" t="s">
        <v>574</v>
      </c>
      <c r="B48" t="s">
        <v>90</v>
      </c>
      <c r="C48">
        <v>24</v>
      </c>
    </row>
    <row r="49" spans="1:3" x14ac:dyDescent="0.25">
      <c r="A49" s="132" t="s">
        <v>575</v>
      </c>
      <c r="B49" t="s">
        <v>91</v>
      </c>
      <c r="C49">
        <v>24</v>
      </c>
    </row>
    <row r="50" spans="1:3" x14ac:dyDescent="0.25">
      <c r="A50" s="132" t="s">
        <v>576</v>
      </c>
      <c r="B50" t="s">
        <v>92</v>
      </c>
      <c r="C50">
        <v>25</v>
      </c>
    </row>
    <row r="51" spans="1:3" x14ac:dyDescent="0.25">
      <c r="A51" s="132" t="s">
        <v>577</v>
      </c>
      <c r="B51" t="s">
        <v>93</v>
      </c>
      <c r="C51">
        <v>25</v>
      </c>
    </row>
    <row r="52" spans="1:3" x14ac:dyDescent="0.25">
      <c r="A52" s="132" t="s">
        <v>578</v>
      </c>
      <c r="B52" t="s">
        <v>94</v>
      </c>
      <c r="C52">
        <v>25</v>
      </c>
    </row>
    <row r="53" spans="1:3" x14ac:dyDescent="0.25">
      <c r="A53" s="132" t="s">
        <v>579</v>
      </c>
      <c r="B53" t="s">
        <v>95</v>
      </c>
      <c r="C53">
        <v>26</v>
      </c>
    </row>
    <row r="54" spans="1:3" x14ac:dyDescent="0.25">
      <c r="A54" s="132" t="s">
        <v>580</v>
      </c>
      <c r="B54" t="s">
        <v>96</v>
      </c>
      <c r="C54">
        <v>26</v>
      </c>
    </row>
    <row r="55" spans="1:3" x14ac:dyDescent="0.25">
      <c r="A55" s="132" t="s">
        <v>581</v>
      </c>
      <c r="B55" t="s">
        <v>97</v>
      </c>
      <c r="C55">
        <v>27</v>
      </c>
    </row>
    <row r="56" spans="1:3" x14ac:dyDescent="0.25">
      <c r="A56" s="132" t="s">
        <v>582</v>
      </c>
      <c r="B56" t="s">
        <v>98</v>
      </c>
      <c r="C56">
        <v>28</v>
      </c>
    </row>
    <row r="57" spans="1:3" x14ac:dyDescent="0.25">
      <c r="A57" s="132" t="s">
        <v>99</v>
      </c>
      <c r="B57" t="s">
        <v>100</v>
      </c>
      <c r="C57">
        <v>28</v>
      </c>
    </row>
    <row r="58" spans="1:3" x14ac:dyDescent="0.25">
      <c r="A58" s="132" t="s">
        <v>101</v>
      </c>
      <c r="B58" t="s">
        <v>102</v>
      </c>
      <c r="C58">
        <v>28</v>
      </c>
    </row>
    <row r="59" spans="1:3" x14ac:dyDescent="0.25">
      <c r="A59" s="132" t="s">
        <v>103</v>
      </c>
      <c r="B59" t="s">
        <v>104</v>
      </c>
      <c r="C59">
        <v>28</v>
      </c>
    </row>
    <row r="60" spans="1:3" x14ac:dyDescent="0.25">
      <c r="A60" s="132" t="s">
        <v>105</v>
      </c>
      <c r="B60" t="s">
        <v>106</v>
      </c>
      <c r="C60">
        <v>28</v>
      </c>
    </row>
    <row r="61" spans="1:3" x14ac:dyDescent="0.25">
      <c r="A61" s="132" t="s">
        <v>583</v>
      </c>
      <c r="B61" t="s">
        <v>107</v>
      </c>
      <c r="C61">
        <v>29</v>
      </c>
    </row>
    <row r="62" spans="1:3" x14ac:dyDescent="0.25">
      <c r="A62" s="132" t="s">
        <v>584</v>
      </c>
      <c r="B62" t="s">
        <v>108</v>
      </c>
      <c r="C62">
        <v>29</v>
      </c>
    </row>
    <row r="63" spans="1:3" x14ac:dyDescent="0.25">
      <c r="A63" s="132" t="s">
        <v>585</v>
      </c>
      <c r="B63" t="s">
        <v>109</v>
      </c>
      <c r="C63">
        <v>30</v>
      </c>
    </row>
    <row r="64" spans="1:3" x14ac:dyDescent="0.25">
      <c r="A64" s="132" t="s">
        <v>586</v>
      </c>
      <c r="B64" t="s">
        <v>110</v>
      </c>
      <c r="C64">
        <v>30</v>
      </c>
    </row>
    <row r="65" spans="1:3" x14ac:dyDescent="0.25">
      <c r="A65" s="132" t="s">
        <v>587</v>
      </c>
      <c r="B65" t="s">
        <v>111</v>
      </c>
      <c r="C65">
        <v>30</v>
      </c>
    </row>
    <row r="66" spans="1:3" x14ac:dyDescent="0.25">
      <c r="A66" s="132" t="s">
        <v>588</v>
      </c>
      <c r="B66" t="s">
        <v>112</v>
      </c>
      <c r="C66">
        <v>30</v>
      </c>
    </row>
    <row r="67" spans="1:3" x14ac:dyDescent="0.25">
      <c r="A67" s="132" t="s">
        <v>589</v>
      </c>
      <c r="B67" t="s">
        <v>113</v>
      </c>
      <c r="C67">
        <v>30</v>
      </c>
    </row>
    <row r="68" spans="1:3" x14ac:dyDescent="0.25">
      <c r="A68" s="132" t="s">
        <v>590</v>
      </c>
      <c r="B68" t="s">
        <v>114</v>
      </c>
      <c r="C68">
        <v>30</v>
      </c>
    </row>
    <row r="69" spans="1:3" x14ac:dyDescent="0.25">
      <c r="A69" s="132" t="s">
        <v>591</v>
      </c>
      <c r="B69" t="s">
        <v>115</v>
      </c>
      <c r="C69">
        <v>32</v>
      </c>
    </row>
    <row r="70" spans="1:3" x14ac:dyDescent="0.25">
      <c r="A70" s="132" t="s">
        <v>592</v>
      </c>
      <c r="B70" t="s">
        <v>116</v>
      </c>
      <c r="C70">
        <v>32</v>
      </c>
    </row>
    <row r="71" spans="1:3" x14ac:dyDescent="0.25">
      <c r="A71" s="132" t="s">
        <v>593</v>
      </c>
      <c r="B71" t="s">
        <v>117</v>
      </c>
      <c r="C71">
        <v>32</v>
      </c>
    </row>
    <row r="72" spans="1:3" x14ac:dyDescent="0.25">
      <c r="A72" s="132" t="s">
        <v>594</v>
      </c>
      <c r="B72" t="s">
        <v>118</v>
      </c>
      <c r="C72">
        <v>32</v>
      </c>
    </row>
    <row r="73" spans="1:3" x14ac:dyDescent="0.25">
      <c r="A73" s="132" t="s">
        <v>595</v>
      </c>
      <c r="B73" t="s">
        <v>119</v>
      </c>
      <c r="C73">
        <v>32</v>
      </c>
    </row>
    <row r="74" spans="1:3" x14ac:dyDescent="0.25">
      <c r="A74" s="132" t="s">
        <v>596</v>
      </c>
      <c r="B74" t="s">
        <v>120</v>
      </c>
      <c r="C74">
        <v>32</v>
      </c>
    </row>
    <row r="75" spans="1:3" x14ac:dyDescent="0.25">
      <c r="A75" s="132" t="s">
        <v>597</v>
      </c>
      <c r="B75" t="s">
        <v>121</v>
      </c>
      <c r="C75">
        <v>32</v>
      </c>
    </row>
    <row r="76" spans="1:3" x14ac:dyDescent="0.25">
      <c r="A76" s="132" t="s">
        <v>598</v>
      </c>
      <c r="B76" t="s">
        <v>122</v>
      </c>
      <c r="C76">
        <v>32</v>
      </c>
    </row>
    <row r="77" spans="1:3" x14ac:dyDescent="0.25">
      <c r="A77" s="132" t="s">
        <v>599</v>
      </c>
      <c r="B77" t="s">
        <v>123</v>
      </c>
      <c r="C77">
        <v>33</v>
      </c>
    </row>
    <row r="78" spans="1:3" x14ac:dyDescent="0.25">
      <c r="A78" s="132" t="s">
        <v>600</v>
      </c>
      <c r="B78" t="s">
        <v>124</v>
      </c>
      <c r="C78">
        <v>33</v>
      </c>
    </row>
    <row r="79" spans="1:3" x14ac:dyDescent="0.25">
      <c r="A79" s="132" t="s">
        <v>601</v>
      </c>
      <c r="B79" t="s">
        <v>125</v>
      </c>
      <c r="C79">
        <v>33</v>
      </c>
    </row>
    <row r="80" spans="1:3" x14ac:dyDescent="0.25">
      <c r="A80" s="132" t="s">
        <v>602</v>
      </c>
      <c r="B80" t="s">
        <v>126</v>
      </c>
      <c r="C80">
        <v>33</v>
      </c>
    </row>
    <row r="81" spans="1:3" x14ac:dyDescent="0.25">
      <c r="A81" s="132" t="s">
        <v>603</v>
      </c>
      <c r="B81" t="s">
        <v>127</v>
      </c>
      <c r="C81">
        <v>33</v>
      </c>
    </row>
    <row r="82" spans="1:3" x14ac:dyDescent="0.25">
      <c r="A82" s="132" t="s">
        <v>604</v>
      </c>
      <c r="B82" t="s">
        <v>128</v>
      </c>
      <c r="C82">
        <v>33</v>
      </c>
    </row>
    <row r="83" spans="1:3" x14ac:dyDescent="0.25">
      <c r="A83" s="132" t="s">
        <v>605</v>
      </c>
      <c r="B83" t="s">
        <v>129</v>
      </c>
      <c r="C83">
        <v>34</v>
      </c>
    </row>
    <row r="84" spans="1:3" x14ac:dyDescent="0.25">
      <c r="A84" s="132" t="s">
        <v>606</v>
      </c>
      <c r="B84" t="s">
        <v>130</v>
      </c>
      <c r="C84">
        <v>34</v>
      </c>
    </row>
    <row r="85" spans="1:3" x14ac:dyDescent="0.25">
      <c r="A85" s="132" t="s">
        <v>607</v>
      </c>
      <c r="B85" t="s">
        <v>131</v>
      </c>
      <c r="C85">
        <v>34</v>
      </c>
    </row>
    <row r="86" spans="1:3" x14ac:dyDescent="0.25">
      <c r="A86" s="132" t="s">
        <v>608</v>
      </c>
      <c r="B86" t="s">
        <v>132</v>
      </c>
      <c r="C86">
        <v>34</v>
      </c>
    </row>
    <row r="87" spans="1:3" x14ac:dyDescent="0.25">
      <c r="A87" s="132" t="s">
        <v>609</v>
      </c>
      <c r="B87" t="s">
        <v>133</v>
      </c>
      <c r="C87">
        <v>35</v>
      </c>
    </row>
    <row r="88" spans="1:3" x14ac:dyDescent="0.25">
      <c r="A88" s="132" t="s">
        <v>610</v>
      </c>
      <c r="B88" t="s">
        <v>134</v>
      </c>
      <c r="C88">
        <v>36</v>
      </c>
    </row>
    <row r="89" spans="1:3" x14ac:dyDescent="0.25">
      <c r="A89" s="132" t="s">
        <v>611</v>
      </c>
      <c r="B89" t="s">
        <v>135</v>
      </c>
      <c r="C89">
        <v>36</v>
      </c>
    </row>
    <row r="90" spans="1:3" x14ac:dyDescent="0.25">
      <c r="A90" s="132" t="s">
        <v>136</v>
      </c>
      <c r="B90" t="s">
        <v>137</v>
      </c>
      <c r="C90">
        <v>36</v>
      </c>
    </row>
    <row r="91" spans="1:3" x14ac:dyDescent="0.25">
      <c r="A91" s="132" t="s">
        <v>138</v>
      </c>
      <c r="B91" t="s">
        <v>139</v>
      </c>
      <c r="C91">
        <v>36</v>
      </c>
    </row>
    <row r="92" spans="1:3" x14ac:dyDescent="0.25">
      <c r="A92" s="132" t="s">
        <v>140</v>
      </c>
      <c r="B92" t="s">
        <v>141</v>
      </c>
      <c r="C92">
        <v>36</v>
      </c>
    </row>
    <row r="93" spans="1:3" x14ac:dyDescent="0.25">
      <c r="A93" s="132" t="s">
        <v>142</v>
      </c>
      <c r="B93" t="s">
        <v>143</v>
      </c>
      <c r="C93">
        <v>36</v>
      </c>
    </row>
    <row r="94" spans="1:3" x14ac:dyDescent="0.25">
      <c r="A94" s="132" t="s">
        <v>144</v>
      </c>
      <c r="B94" t="s">
        <v>145</v>
      </c>
      <c r="C94">
        <v>36</v>
      </c>
    </row>
    <row r="95" spans="1:3" x14ac:dyDescent="0.25">
      <c r="A95" s="132" t="s">
        <v>612</v>
      </c>
      <c r="B95" t="s">
        <v>89</v>
      </c>
      <c r="C95">
        <v>37</v>
      </c>
    </row>
    <row r="96" spans="1:3" x14ac:dyDescent="0.25">
      <c r="A96" s="132" t="s">
        <v>613</v>
      </c>
      <c r="B96" t="s">
        <v>146</v>
      </c>
      <c r="C96">
        <v>37</v>
      </c>
    </row>
    <row r="97" spans="1:3" x14ac:dyDescent="0.25">
      <c r="A97" s="132" t="s">
        <v>147</v>
      </c>
      <c r="B97" t="s">
        <v>148</v>
      </c>
      <c r="C97">
        <v>37</v>
      </c>
    </row>
    <row r="98" spans="1:3" x14ac:dyDescent="0.25">
      <c r="A98" s="132" t="s">
        <v>149</v>
      </c>
      <c r="B98" t="s">
        <v>150</v>
      </c>
      <c r="C98">
        <v>38</v>
      </c>
    </row>
    <row r="99" spans="1:3" x14ac:dyDescent="0.25">
      <c r="A99" s="132" t="s">
        <v>151</v>
      </c>
      <c r="B99" t="s">
        <v>152</v>
      </c>
      <c r="C99">
        <v>38</v>
      </c>
    </row>
    <row r="100" spans="1:3" x14ac:dyDescent="0.25">
      <c r="A100" s="132" t="s">
        <v>614</v>
      </c>
      <c r="B100" t="s">
        <v>153</v>
      </c>
      <c r="C100">
        <v>38</v>
      </c>
    </row>
    <row r="101" spans="1:3" x14ac:dyDescent="0.25">
      <c r="A101" s="132" t="s">
        <v>154</v>
      </c>
      <c r="B101" t="s">
        <v>155</v>
      </c>
      <c r="C101">
        <v>38</v>
      </c>
    </row>
    <row r="102" spans="1:3" x14ac:dyDescent="0.25">
      <c r="A102" s="132" t="s">
        <v>156</v>
      </c>
      <c r="B102" t="s">
        <v>507</v>
      </c>
      <c r="C102">
        <v>38</v>
      </c>
    </row>
    <row r="103" spans="1:3" x14ac:dyDescent="0.25">
      <c r="A103" s="132" t="s">
        <v>615</v>
      </c>
      <c r="B103" t="s">
        <v>157</v>
      </c>
      <c r="C103">
        <v>39</v>
      </c>
    </row>
    <row r="104" spans="1:3" x14ac:dyDescent="0.25">
      <c r="A104" s="132" t="s">
        <v>616</v>
      </c>
      <c r="B104" t="s">
        <v>158</v>
      </c>
      <c r="C104">
        <v>39</v>
      </c>
    </row>
    <row r="105" spans="1:3" x14ac:dyDescent="0.25">
      <c r="A105" s="132" t="s">
        <v>617</v>
      </c>
      <c r="B105" t="s">
        <v>159</v>
      </c>
      <c r="C105">
        <v>39</v>
      </c>
    </row>
    <row r="106" spans="1:3" x14ac:dyDescent="0.25">
      <c r="A106" s="132" t="s">
        <v>618</v>
      </c>
      <c r="B106" t="s">
        <v>160</v>
      </c>
      <c r="C106">
        <v>39</v>
      </c>
    </row>
    <row r="107" spans="1:3" x14ac:dyDescent="0.25">
      <c r="A107" s="132" t="s">
        <v>619</v>
      </c>
      <c r="B107" t="s">
        <v>161</v>
      </c>
      <c r="C107">
        <v>39</v>
      </c>
    </row>
    <row r="108" spans="1:3" x14ac:dyDescent="0.25">
      <c r="A108" s="132" t="s">
        <v>620</v>
      </c>
      <c r="B108" t="s">
        <v>162</v>
      </c>
      <c r="C108">
        <v>40</v>
      </c>
    </row>
    <row r="109" spans="1:3" x14ac:dyDescent="0.25">
      <c r="A109" s="132" t="s">
        <v>621</v>
      </c>
      <c r="B109" t="s">
        <v>161</v>
      </c>
      <c r="C109">
        <v>41</v>
      </c>
    </row>
    <row r="110" spans="1:3" x14ac:dyDescent="0.25">
      <c r="A110" s="132" t="s">
        <v>622</v>
      </c>
      <c r="B110" t="s">
        <v>163</v>
      </c>
      <c r="C110">
        <v>42</v>
      </c>
    </row>
    <row r="111" spans="1:3" x14ac:dyDescent="0.25">
      <c r="A111" s="132" t="s">
        <v>623</v>
      </c>
      <c r="B111" t="s">
        <v>164</v>
      </c>
      <c r="C111">
        <v>42</v>
      </c>
    </row>
    <row r="112" spans="1:3" x14ac:dyDescent="0.25">
      <c r="A112" s="132" t="s">
        <v>624</v>
      </c>
      <c r="B112" t="s">
        <v>165</v>
      </c>
      <c r="C112">
        <v>42</v>
      </c>
    </row>
    <row r="113" spans="1:3" x14ac:dyDescent="0.25">
      <c r="A113" s="132" t="s">
        <v>625</v>
      </c>
      <c r="B113" t="s">
        <v>163</v>
      </c>
      <c r="C113">
        <v>42</v>
      </c>
    </row>
    <row r="114" spans="1:3" x14ac:dyDescent="0.25">
      <c r="A114" s="132" t="s">
        <v>626</v>
      </c>
      <c r="B114" t="s">
        <v>166</v>
      </c>
      <c r="C114">
        <v>42</v>
      </c>
    </row>
    <row r="115" spans="1:3" x14ac:dyDescent="0.25">
      <c r="A115" s="132" t="s">
        <v>627</v>
      </c>
      <c r="B115" t="s">
        <v>160</v>
      </c>
      <c r="C115">
        <v>42</v>
      </c>
    </row>
    <row r="116" spans="1:3" x14ac:dyDescent="0.25">
      <c r="A116" s="132" t="s">
        <v>628</v>
      </c>
      <c r="B116" t="s">
        <v>161</v>
      </c>
      <c r="C116">
        <v>42</v>
      </c>
    </row>
    <row r="117" spans="1:3" x14ac:dyDescent="0.25">
      <c r="A117" s="132" t="s">
        <v>629</v>
      </c>
      <c r="B117" t="s">
        <v>167</v>
      </c>
      <c r="C117">
        <v>44</v>
      </c>
    </row>
    <row r="118" spans="1:3" x14ac:dyDescent="0.25">
      <c r="A118" s="132" t="s">
        <v>630</v>
      </c>
      <c r="B118" t="s">
        <v>135</v>
      </c>
      <c r="C118">
        <v>45</v>
      </c>
    </row>
    <row r="119" spans="1:3" x14ac:dyDescent="0.25">
      <c r="A119" s="132" t="s">
        <v>631</v>
      </c>
      <c r="B119" t="s">
        <v>168</v>
      </c>
      <c r="C119">
        <v>45</v>
      </c>
    </row>
    <row r="120" spans="1:3" x14ac:dyDescent="0.25">
      <c r="A120" s="132" t="s">
        <v>632</v>
      </c>
      <c r="B120" t="s">
        <v>508</v>
      </c>
      <c r="C120">
        <v>46</v>
      </c>
    </row>
    <row r="121" spans="1:3" x14ac:dyDescent="0.25">
      <c r="A121" s="132" t="s">
        <v>633</v>
      </c>
      <c r="B121" t="s">
        <v>537</v>
      </c>
      <c r="C121">
        <v>47</v>
      </c>
    </row>
    <row r="122" spans="1:3" x14ac:dyDescent="0.25">
      <c r="A122" s="132" t="s">
        <v>634</v>
      </c>
      <c r="B122" t="s">
        <v>173</v>
      </c>
      <c r="C122">
        <v>47</v>
      </c>
    </row>
    <row r="123" spans="1:3" x14ac:dyDescent="0.25">
      <c r="A123" s="132" t="s">
        <v>635</v>
      </c>
      <c r="B123" t="s">
        <v>169</v>
      </c>
      <c r="C123">
        <v>47</v>
      </c>
    </row>
    <row r="124" spans="1:3" x14ac:dyDescent="0.25">
      <c r="A124" s="132" t="s">
        <v>509</v>
      </c>
      <c r="B124" t="s">
        <v>170</v>
      </c>
      <c r="C124">
        <v>47</v>
      </c>
    </row>
    <row r="125" spans="1:3" x14ac:dyDescent="0.25">
      <c r="A125" s="132" t="s">
        <v>510</v>
      </c>
      <c r="B125" t="s">
        <v>171</v>
      </c>
      <c r="C125">
        <v>48</v>
      </c>
    </row>
    <row r="126" spans="1:3" x14ac:dyDescent="0.25">
      <c r="A126" s="132" t="s">
        <v>511</v>
      </c>
      <c r="B126" t="s">
        <v>512</v>
      </c>
      <c r="C126">
        <v>49</v>
      </c>
    </row>
    <row r="127" spans="1:3" x14ac:dyDescent="0.25">
      <c r="A127" s="132" t="s">
        <v>636</v>
      </c>
      <c r="B127" t="s">
        <v>172</v>
      </c>
      <c r="C127">
        <v>49</v>
      </c>
    </row>
    <row r="128" spans="1:3" x14ac:dyDescent="0.25">
      <c r="A128" s="132" t="s">
        <v>637</v>
      </c>
      <c r="B128" t="s">
        <v>174</v>
      </c>
      <c r="C128">
        <v>50</v>
      </c>
    </row>
    <row r="129" spans="1:3" x14ac:dyDescent="0.25">
      <c r="A129" s="132" t="s">
        <v>638</v>
      </c>
      <c r="B129" t="s">
        <v>175</v>
      </c>
      <c r="C129">
        <v>50</v>
      </c>
    </row>
    <row r="130" spans="1:3" x14ac:dyDescent="0.25">
      <c r="A130" s="132" t="s">
        <v>639</v>
      </c>
      <c r="B130" t="s">
        <v>178</v>
      </c>
      <c r="C130">
        <v>50</v>
      </c>
    </row>
    <row r="131" spans="1:3" x14ac:dyDescent="0.25">
      <c r="A131" s="132" t="s">
        <v>513</v>
      </c>
      <c r="B131" t="s">
        <v>179</v>
      </c>
      <c r="C131">
        <v>50</v>
      </c>
    </row>
    <row r="132" spans="1:3" x14ac:dyDescent="0.25">
      <c r="A132" s="132" t="s">
        <v>514</v>
      </c>
      <c r="B132" t="s">
        <v>180</v>
      </c>
      <c r="C132">
        <v>52</v>
      </c>
    </row>
    <row r="133" spans="1:3" x14ac:dyDescent="0.25">
      <c r="A133" s="132" t="s">
        <v>515</v>
      </c>
      <c r="B133" t="s">
        <v>181</v>
      </c>
      <c r="C133">
        <v>54</v>
      </c>
    </row>
    <row r="134" spans="1:3" x14ac:dyDescent="0.25">
      <c r="A134" s="132" t="s">
        <v>516</v>
      </c>
      <c r="B134" t="s">
        <v>182</v>
      </c>
      <c r="C134">
        <v>54</v>
      </c>
    </row>
    <row r="135" spans="1:3" x14ac:dyDescent="0.25">
      <c r="A135" s="132" t="s">
        <v>640</v>
      </c>
      <c r="B135" t="s">
        <v>176</v>
      </c>
      <c r="C135">
        <v>54</v>
      </c>
    </row>
    <row r="136" spans="1:3" x14ac:dyDescent="0.25">
      <c r="A136" s="132" t="s">
        <v>641</v>
      </c>
      <c r="B136" t="s">
        <v>177</v>
      </c>
      <c r="C136">
        <v>54</v>
      </c>
    </row>
    <row r="137" spans="1:3" x14ac:dyDescent="0.25">
      <c r="A137" s="132" t="s">
        <v>642</v>
      </c>
      <c r="B137" t="s">
        <v>160</v>
      </c>
      <c r="C137">
        <v>54</v>
      </c>
    </row>
    <row r="138" spans="1:3" x14ac:dyDescent="0.25">
      <c r="A138" s="132" t="s">
        <v>643</v>
      </c>
      <c r="B138" t="s">
        <v>161</v>
      </c>
      <c r="C138">
        <v>54</v>
      </c>
    </row>
    <row r="139" spans="1:3" x14ac:dyDescent="0.25">
      <c r="A139" s="132" t="s">
        <v>644</v>
      </c>
      <c r="B139" t="s">
        <v>183</v>
      </c>
      <c r="C139">
        <v>55</v>
      </c>
    </row>
    <row r="140" spans="1:3" x14ac:dyDescent="0.25">
      <c r="A140" s="132" t="s">
        <v>645</v>
      </c>
      <c r="B140" t="s">
        <v>135</v>
      </c>
      <c r="C140">
        <v>55</v>
      </c>
    </row>
    <row r="141" spans="1:3" x14ac:dyDescent="0.25">
      <c r="A141" s="132" t="s">
        <v>184</v>
      </c>
      <c r="B141" t="s">
        <v>185</v>
      </c>
      <c r="C141">
        <v>55</v>
      </c>
    </row>
    <row r="142" spans="1:3" x14ac:dyDescent="0.25">
      <c r="A142" s="132" t="s">
        <v>186</v>
      </c>
      <c r="B142" t="s">
        <v>187</v>
      </c>
      <c r="C142">
        <v>55</v>
      </c>
    </row>
    <row r="143" spans="1:3" x14ac:dyDescent="0.25">
      <c r="A143" s="132" t="s">
        <v>188</v>
      </c>
      <c r="B143" t="s">
        <v>189</v>
      </c>
      <c r="C143">
        <v>55</v>
      </c>
    </row>
    <row r="144" spans="1:3" x14ac:dyDescent="0.25">
      <c r="A144" s="132" t="s">
        <v>190</v>
      </c>
      <c r="B144" t="s">
        <v>87</v>
      </c>
      <c r="C144">
        <v>55</v>
      </c>
    </row>
    <row r="145" spans="1:3" x14ac:dyDescent="0.25">
      <c r="A145" s="132" t="s">
        <v>646</v>
      </c>
      <c r="B145" t="s">
        <v>191</v>
      </c>
      <c r="C145">
        <v>56</v>
      </c>
    </row>
    <row r="146" spans="1:3" x14ac:dyDescent="0.25">
      <c r="A146" s="132" t="s">
        <v>192</v>
      </c>
      <c r="B146" t="s">
        <v>193</v>
      </c>
      <c r="C146">
        <v>56</v>
      </c>
    </row>
    <row r="147" spans="1:3" x14ac:dyDescent="0.25">
      <c r="A147" s="132" t="s">
        <v>194</v>
      </c>
      <c r="B147" t="s">
        <v>195</v>
      </c>
      <c r="C147">
        <v>56</v>
      </c>
    </row>
    <row r="148" spans="1:3" x14ac:dyDescent="0.25">
      <c r="A148" s="132" t="s">
        <v>647</v>
      </c>
      <c r="B148" t="s">
        <v>196</v>
      </c>
      <c r="C148">
        <v>56</v>
      </c>
    </row>
    <row r="149" spans="1:3" x14ac:dyDescent="0.25">
      <c r="A149" s="132" t="s">
        <v>648</v>
      </c>
      <c r="B149" t="s">
        <v>197</v>
      </c>
      <c r="C149">
        <v>56</v>
      </c>
    </row>
    <row r="150" spans="1:3" x14ac:dyDescent="0.25">
      <c r="A150" s="132" t="s">
        <v>649</v>
      </c>
      <c r="B150" t="s">
        <v>198</v>
      </c>
      <c r="C150">
        <v>57</v>
      </c>
    </row>
    <row r="151" spans="1:3" x14ac:dyDescent="0.25">
      <c r="A151" s="132" t="s">
        <v>650</v>
      </c>
      <c r="B151" t="s">
        <v>199</v>
      </c>
      <c r="C151">
        <v>57</v>
      </c>
    </row>
    <row r="152" spans="1:3" x14ac:dyDescent="0.25">
      <c r="A152" s="132" t="s">
        <v>651</v>
      </c>
      <c r="B152" t="s">
        <v>200</v>
      </c>
      <c r="C152">
        <v>57</v>
      </c>
    </row>
    <row r="153" spans="1:3" x14ac:dyDescent="0.25">
      <c r="A153" s="132" t="s">
        <v>652</v>
      </c>
      <c r="B153" t="s">
        <v>201</v>
      </c>
      <c r="C153">
        <v>58</v>
      </c>
    </row>
    <row r="154" spans="1:3" x14ac:dyDescent="0.25">
      <c r="A154" s="132" t="s">
        <v>653</v>
      </c>
      <c r="B154" t="s">
        <v>202</v>
      </c>
      <c r="C154">
        <v>58</v>
      </c>
    </row>
    <row r="155" spans="1:3" x14ac:dyDescent="0.25">
      <c r="A155" s="132" t="s">
        <v>654</v>
      </c>
      <c r="B155" t="s">
        <v>517</v>
      </c>
      <c r="C155">
        <v>58</v>
      </c>
    </row>
    <row r="156" spans="1:3" x14ac:dyDescent="0.25">
      <c r="A156" s="132" t="s">
        <v>655</v>
      </c>
      <c r="B156" t="s">
        <v>203</v>
      </c>
      <c r="C156">
        <v>58</v>
      </c>
    </row>
    <row r="157" spans="1:3" x14ac:dyDescent="0.25">
      <c r="A157" s="132" t="s">
        <v>656</v>
      </c>
      <c r="B157" t="s">
        <v>392</v>
      </c>
      <c r="C157">
        <v>58</v>
      </c>
    </row>
    <row r="158" spans="1:3" x14ac:dyDescent="0.25">
      <c r="A158" s="132" t="s">
        <v>657</v>
      </c>
      <c r="B158" t="s">
        <v>204</v>
      </c>
      <c r="C158">
        <v>58</v>
      </c>
    </row>
    <row r="159" spans="1:3" x14ac:dyDescent="0.25">
      <c r="A159" s="132" t="s">
        <v>658</v>
      </c>
      <c r="B159" t="s">
        <v>205</v>
      </c>
      <c r="C159">
        <v>59</v>
      </c>
    </row>
    <row r="160" spans="1:3" x14ac:dyDescent="0.25">
      <c r="A160" s="132" t="s">
        <v>659</v>
      </c>
      <c r="B160" t="s">
        <v>206</v>
      </c>
      <c r="C160">
        <v>59</v>
      </c>
    </row>
    <row r="161" spans="1:3" x14ac:dyDescent="0.25">
      <c r="A161" s="132" t="s">
        <v>660</v>
      </c>
      <c r="B161" t="s">
        <v>207</v>
      </c>
      <c r="C161">
        <v>59</v>
      </c>
    </row>
    <row r="162" spans="1:3" x14ac:dyDescent="0.25">
      <c r="A162" s="132" t="s">
        <v>661</v>
      </c>
      <c r="B162" t="s">
        <v>160</v>
      </c>
      <c r="C162">
        <v>59</v>
      </c>
    </row>
    <row r="163" spans="1:3" x14ac:dyDescent="0.25">
      <c r="A163" s="132" t="s">
        <v>662</v>
      </c>
      <c r="B163" t="s">
        <v>161</v>
      </c>
      <c r="C163">
        <v>59</v>
      </c>
    </row>
    <row r="164" spans="1:3" x14ac:dyDescent="0.25">
      <c r="A164" s="132" t="s">
        <v>663</v>
      </c>
      <c r="B164" t="s">
        <v>208</v>
      </c>
      <c r="C164">
        <v>60</v>
      </c>
    </row>
    <row r="165" spans="1:3" x14ac:dyDescent="0.25">
      <c r="A165" s="132" t="s">
        <v>664</v>
      </c>
      <c r="B165" t="s">
        <v>135</v>
      </c>
      <c r="C165">
        <v>60</v>
      </c>
    </row>
    <row r="166" spans="1:3" x14ac:dyDescent="0.25">
      <c r="A166" s="132" t="s">
        <v>665</v>
      </c>
      <c r="B166" t="s">
        <v>191</v>
      </c>
      <c r="C166">
        <v>60</v>
      </c>
    </row>
    <row r="167" spans="1:3" x14ac:dyDescent="0.25">
      <c r="A167" s="132" t="s">
        <v>666</v>
      </c>
      <c r="B167" t="s">
        <v>209</v>
      </c>
      <c r="C167">
        <v>60</v>
      </c>
    </row>
    <row r="168" spans="1:3" x14ac:dyDescent="0.25">
      <c r="A168" s="132" t="s">
        <v>667</v>
      </c>
      <c r="B168" t="s">
        <v>161</v>
      </c>
      <c r="C168">
        <v>60</v>
      </c>
    </row>
    <row r="169" spans="1:3" x14ac:dyDescent="0.25">
      <c r="A169" s="132" t="s">
        <v>668</v>
      </c>
      <c r="B169" t="s">
        <v>210</v>
      </c>
      <c r="C169">
        <v>61</v>
      </c>
    </row>
    <row r="170" spans="1:3" x14ac:dyDescent="0.25">
      <c r="A170" s="132" t="s">
        <v>669</v>
      </c>
      <c r="B170" t="s">
        <v>135</v>
      </c>
      <c r="C170">
        <v>61</v>
      </c>
    </row>
    <row r="171" spans="1:3" x14ac:dyDescent="0.25">
      <c r="A171" s="132" t="s">
        <v>670</v>
      </c>
      <c r="B171" t="s">
        <v>168</v>
      </c>
      <c r="C171">
        <v>61</v>
      </c>
    </row>
    <row r="172" spans="1:3" x14ac:dyDescent="0.25">
      <c r="A172" s="132" t="s">
        <v>671</v>
      </c>
      <c r="B172" t="s">
        <v>209</v>
      </c>
      <c r="C172">
        <v>61</v>
      </c>
    </row>
    <row r="173" spans="1:3" x14ac:dyDescent="0.25">
      <c r="A173" s="132" t="s">
        <v>672</v>
      </c>
      <c r="B173" t="s">
        <v>161</v>
      </c>
      <c r="C173">
        <v>61</v>
      </c>
    </row>
    <row r="174" spans="1:3" x14ac:dyDescent="0.25">
      <c r="A174" s="132" t="s">
        <v>673</v>
      </c>
      <c r="B174" t="s">
        <v>211</v>
      </c>
      <c r="C174">
        <v>62</v>
      </c>
    </row>
    <row r="175" spans="1:3" x14ac:dyDescent="0.25">
      <c r="A175" s="132" t="s">
        <v>674</v>
      </c>
      <c r="B175" t="s">
        <v>135</v>
      </c>
      <c r="C175">
        <v>62</v>
      </c>
    </row>
    <row r="176" spans="1:3" x14ac:dyDescent="0.25">
      <c r="A176" s="132" t="s">
        <v>675</v>
      </c>
      <c r="B176" t="s">
        <v>89</v>
      </c>
      <c r="C176">
        <v>62</v>
      </c>
    </row>
    <row r="177" spans="1:3" x14ac:dyDescent="0.25">
      <c r="A177" s="132" t="s">
        <v>676</v>
      </c>
      <c r="B177" t="s">
        <v>214</v>
      </c>
      <c r="C177">
        <v>63</v>
      </c>
    </row>
    <row r="178" spans="1:3" x14ac:dyDescent="0.25">
      <c r="A178" s="132" t="s">
        <v>677</v>
      </c>
      <c r="B178" t="s">
        <v>215</v>
      </c>
      <c r="C178">
        <v>63</v>
      </c>
    </row>
    <row r="179" spans="1:3" x14ac:dyDescent="0.25">
      <c r="A179" s="132" t="s">
        <v>678</v>
      </c>
      <c r="B179" t="s">
        <v>212</v>
      </c>
      <c r="C179">
        <v>63</v>
      </c>
    </row>
    <row r="180" spans="1:3" x14ac:dyDescent="0.25">
      <c r="A180" s="132" t="s">
        <v>679</v>
      </c>
      <c r="B180" t="s">
        <v>153</v>
      </c>
      <c r="C180">
        <v>64</v>
      </c>
    </row>
    <row r="181" spans="1:3" x14ac:dyDescent="0.25">
      <c r="A181" s="132" t="s">
        <v>518</v>
      </c>
      <c r="B181" t="s">
        <v>216</v>
      </c>
      <c r="C181">
        <v>64</v>
      </c>
    </row>
    <row r="182" spans="1:3" x14ac:dyDescent="0.25">
      <c r="A182" s="132" t="s">
        <v>519</v>
      </c>
      <c r="B182" t="s">
        <v>393</v>
      </c>
      <c r="C182">
        <v>64</v>
      </c>
    </row>
    <row r="183" spans="1:3" x14ac:dyDescent="0.25">
      <c r="A183" s="132" t="s">
        <v>520</v>
      </c>
      <c r="B183" t="s">
        <v>217</v>
      </c>
      <c r="C183">
        <v>64</v>
      </c>
    </row>
    <row r="184" spans="1:3" x14ac:dyDescent="0.25">
      <c r="A184" s="132" t="s">
        <v>521</v>
      </c>
      <c r="B184" t="s">
        <v>218</v>
      </c>
      <c r="C184">
        <v>64</v>
      </c>
    </row>
    <row r="185" spans="1:3" x14ac:dyDescent="0.25">
      <c r="A185" s="132" t="s">
        <v>522</v>
      </c>
      <c r="B185" t="s">
        <v>219</v>
      </c>
      <c r="C185">
        <v>64</v>
      </c>
    </row>
    <row r="186" spans="1:3" x14ac:dyDescent="0.25">
      <c r="A186" s="132" t="s">
        <v>523</v>
      </c>
      <c r="B186" t="s">
        <v>220</v>
      </c>
      <c r="C186">
        <v>64</v>
      </c>
    </row>
    <row r="187" spans="1:3" x14ac:dyDescent="0.25">
      <c r="A187" s="132" t="s">
        <v>680</v>
      </c>
      <c r="B187" t="s">
        <v>221</v>
      </c>
      <c r="C187">
        <v>64</v>
      </c>
    </row>
    <row r="188" spans="1:3" x14ac:dyDescent="0.25">
      <c r="A188" s="132" t="s">
        <v>681</v>
      </c>
      <c r="B188" t="s">
        <v>213</v>
      </c>
      <c r="C188">
        <v>65</v>
      </c>
    </row>
    <row r="189" spans="1:3" x14ac:dyDescent="0.25">
      <c r="A189" s="132" t="s">
        <v>682</v>
      </c>
      <c r="B189" t="s">
        <v>222</v>
      </c>
      <c r="C189">
        <v>65</v>
      </c>
    </row>
    <row r="190" spans="1:3" x14ac:dyDescent="0.25">
      <c r="A190" s="132" t="s">
        <v>683</v>
      </c>
      <c r="B190" t="s">
        <v>160</v>
      </c>
      <c r="C190">
        <v>65</v>
      </c>
    </row>
    <row r="191" spans="1:3" x14ac:dyDescent="0.25">
      <c r="A191" s="132" t="s">
        <v>684</v>
      </c>
      <c r="B191" t="s">
        <v>161</v>
      </c>
      <c r="C191">
        <v>65</v>
      </c>
    </row>
    <row r="192" spans="1:3" x14ac:dyDescent="0.25">
      <c r="A192" s="132" t="s">
        <v>685</v>
      </c>
      <c r="B192" t="s">
        <v>223</v>
      </c>
      <c r="C192">
        <v>66</v>
      </c>
    </row>
    <row r="193" spans="1:3" x14ac:dyDescent="0.25">
      <c r="A193" s="132" t="s">
        <v>686</v>
      </c>
      <c r="B193" t="s">
        <v>135</v>
      </c>
      <c r="C193">
        <v>66</v>
      </c>
    </row>
    <row r="194" spans="1:3" x14ac:dyDescent="0.25">
      <c r="A194" s="132" t="s">
        <v>224</v>
      </c>
      <c r="B194" t="s">
        <v>225</v>
      </c>
      <c r="C194">
        <v>66</v>
      </c>
    </row>
    <row r="195" spans="1:3" x14ac:dyDescent="0.25">
      <c r="A195" s="132" t="s">
        <v>226</v>
      </c>
      <c r="B195" t="s">
        <v>227</v>
      </c>
      <c r="C195">
        <v>66</v>
      </c>
    </row>
    <row r="196" spans="1:3" x14ac:dyDescent="0.25">
      <c r="A196" s="132" t="s">
        <v>228</v>
      </c>
      <c r="B196" t="s">
        <v>185</v>
      </c>
      <c r="C196">
        <v>67</v>
      </c>
    </row>
    <row r="197" spans="1:3" x14ac:dyDescent="0.25">
      <c r="A197" s="132" t="s">
        <v>229</v>
      </c>
      <c r="B197" t="s">
        <v>139</v>
      </c>
      <c r="C197">
        <v>67</v>
      </c>
    </row>
    <row r="198" spans="1:3" x14ac:dyDescent="0.25">
      <c r="A198" s="132" t="s">
        <v>230</v>
      </c>
      <c r="B198" t="s">
        <v>231</v>
      </c>
      <c r="C198">
        <v>67</v>
      </c>
    </row>
    <row r="199" spans="1:3" x14ac:dyDescent="0.25">
      <c r="A199" s="132" t="s">
        <v>232</v>
      </c>
      <c r="B199" t="s">
        <v>225</v>
      </c>
      <c r="C199">
        <v>67</v>
      </c>
    </row>
    <row r="200" spans="1:3" x14ac:dyDescent="0.25">
      <c r="A200" s="132" t="s">
        <v>233</v>
      </c>
      <c r="B200" t="s">
        <v>234</v>
      </c>
      <c r="C200">
        <v>67</v>
      </c>
    </row>
    <row r="201" spans="1:3" x14ac:dyDescent="0.25">
      <c r="A201" s="132" t="s">
        <v>235</v>
      </c>
      <c r="B201" t="s">
        <v>236</v>
      </c>
      <c r="C201">
        <v>67</v>
      </c>
    </row>
    <row r="202" spans="1:3" x14ac:dyDescent="0.25">
      <c r="A202" s="132" t="s">
        <v>687</v>
      </c>
      <c r="B202" t="s">
        <v>153</v>
      </c>
      <c r="C202">
        <v>68</v>
      </c>
    </row>
    <row r="203" spans="1:3" x14ac:dyDescent="0.25">
      <c r="A203" s="132" t="s">
        <v>237</v>
      </c>
      <c r="B203" t="s">
        <v>238</v>
      </c>
      <c r="C203">
        <v>68</v>
      </c>
    </row>
    <row r="204" spans="1:3" x14ac:dyDescent="0.25">
      <c r="A204" s="132" t="s">
        <v>239</v>
      </c>
      <c r="B204" t="s">
        <v>524</v>
      </c>
      <c r="C204">
        <v>68</v>
      </c>
    </row>
    <row r="205" spans="1:3" x14ac:dyDescent="0.25">
      <c r="A205" s="132" t="s">
        <v>688</v>
      </c>
      <c r="B205" t="s">
        <v>240</v>
      </c>
      <c r="C205">
        <v>70</v>
      </c>
    </row>
    <row r="206" spans="1:3" x14ac:dyDescent="0.25">
      <c r="A206" s="132" t="s">
        <v>241</v>
      </c>
      <c r="B206" t="s">
        <v>242</v>
      </c>
      <c r="C206">
        <v>71</v>
      </c>
    </row>
    <row r="207" spans="1:3" x14ac:dyDescent="0.25">
      <c r="A207" s="132" t="s">
        <v>243</v>
      </c>
      <c r="B207" t="s">
        <v>244</v>
      </c>
      <c r="C207">
        <v>71</v>
      </c>
    </row>
    <row r="208" spans="1:3" x14ac:dyDescent="0.25">
      <c r="A208" s="132" t="s">
        <v>689</v>
      </c>
      <c r="B208" t="s">
        <v>245</v>
      </c>
      <c r="C208">
        <v>72</v>
      </c>
    </row>
    <row r="209" spans="1:3" x14ac:dyDescent="0.25">
      <c r="A209" s="132" t="s">
        <v>690</v>
      </c>
      <c r="B209" t="s">
        <v>246</v>
      </c>
      <c r="C209">
        <v>72</v>
      </c>
    </row>
    <row r="210" spans="1:3" x14ac:dyDescent="0.25">
      <c r="A210" s="132" t="s">
        <v>247</v>
      </c>
      <c r="B210" t="s">
        <v>248</v>
      </c>
      <c r="C210">
        <v>72</v>
      </c>
    </row>
    <row r="211" spans="1:3" x14ac:dyDescent="0.25">
      <c r="A211" s="132" t="s">
        <v>249</v>
      </c>
      <c r="B211" t="s">
        <v>250</v>
      </c>
      <c r="C211">
        <v>72</v>
      </c>
    </row>
    <row r="212" spans="1:3" x14ac:dyDescent="0.25">
      <c r="A212" s="132" t="s">
        <v>251</v>
      </c>
      <c r="B212" t="s">
        <v>252</v>
      </c>
      <c r="C212">
        <v>72</v>
      </c>
    </row>
    <row r="213" spans="1:3" x14ac:dyDescent="0.25">
      <c r="A213" s="132" t="s">
        <v>691</v>
      </c>
      <c r="B213" t="s">
        <v>253</v>
      </c>
      <c r="C213">
        <v>73</v>
      </c>
    </row>
    <row r="214" spans="1:3" x14ac:dyDescent="0.25">
      <c r="A214" s="132" t="s">
        <v>254</v>
      </c>
      <c r="B214" t="s">
        <v>255</v>
      </c>
      <c r="C214">
        <v>73</v>
      </c>
    </row>
    <row r="215" spans="1:3" x14ac:dyDescent="0.25">
      <c r="A215" s="132" t="s">
        <v>256</v>
      </c>
      <c r="B215" t="s">
        <v>257</v>
      </c>
      <c r="C215">
        <v>73</v>
      </c>
    </row>
    <row r="216" spans="1:3" x14ac:dyDescent="0.25">
      <c r="A216" s="132" t="s">
        <v>258</v>
      </c>
      <c r="B216" t="s">
        <v>259</v>
      </c>
      <c r="C216">
        <v>73</v>
      </c>
    </row>
    <row r="217" spans="1:3" x14ac:dyDescent="0.25">
      <c r="A217" s="132" t="s">
        <v>260</v>
      </c>
      <c r="B217" t="s">
        <v>261</v>
      </c>
      <c r="C217">
        <v>73</v>
      </c>
    </row>
    <row r="218" spans="1:3" x14ac:dyDescent="0.25">
      <c r="A218" s="132" t="s">
        <v>262</v>
      </c>
      <c r="B218" t="s">
        <v>263</v>
      </c>
      <c r="C218">
        <v>73</v>
      </c>
    </row>
    <row r="219" spans="1:3" x14ac:dyDescent="0.25">
      <c r="A219" s="132" t="s">
        <v>264</v>
      </c>
      <c r="B219" t="s">
        <v>52</v>
      </c>
      <c r="C219">
        <v>73</v>
      </c>
    </row>
    <row r="220" spans="1:3" x14ac:dyDescent="0.25">
      <c r="A220" s="132" t="s">
        <v>692</v>
      </c>
      <c r="B220" t="s">
        <v>265</v>
      </c>
      <c r="C220">
        <v>73</v>
      </c>
    </row>
    <row r="221" spans="1:3" x14ac:dyDescent="0.25">
      <c r="A221" s="132" t="s">
        <v>266</v>
      </c>
      <c r="B221" t="s">
        <v>267</v>
      </c>
      <c r="C221">
        <v>74</v>
      </c>
    </row>
    <row r="222" spans="1:3" x14ac:dyDescent="0.25">
      <c r="A222" s="132" t="s">
        <v>268</v>
      </c>
      <c r="B222" t="s">
        <v>269</v>
      </c>
      <c r="C222">
        <v>74</v>
      </c>
    </row>
    <row r="223" spans="1:3" x14ac:dyDescent="0.25">
      <c r="A223" s="132" t="s">
        <v>270</v>
      </c>
      <c r="B223" t="s">
        <v>271</v>
      </c>
      <c r="C223">
        <v>74</v>
      </c>
    </row>
    <row r="224" spans="1:3" x14ac:dyDescent="0.25">
      <c r="A224" s="132" t="s">
        <v>272</v>
      </c>
      <c r="B224" t="s">
        <v>273</v>
      </c>
      <c r="C224">
        <v>74</v>
      </c>
    </row>
    <row r="225" spans="1:3" x14ac:dyDescent="0.25">
      <c r="A225" s="132" t="s">
        <v>693</v>
      </c>
      <c r="B225" t="s">
        <v>274</v>
      </c>
      <c r="C225">
        <v>74</v>
      </c>
    </row>
    <row r="226" spans="1:3" x14ac:dyDescent="0.25">
      <c r="A226" s="132" t="s">
        <v>694</v>
      </c>
      <c r="B226" t="s">
        <v>275</v>
      </c>
      <c r="C226">
        <v>75</v>
      </c>
    </row>
    <row r="227" spans="1:3" x14ac:dyDescent="0.25">
      <c r="A227" s="132" t="s">
        <v>276</v>
      </c>
      <c r="B227" t="s">
        <v>277</v>
      </c>
      <c r="C227">
        <v>75</v>
      </c>
    </row>
    <row r="228" spans="1:3" x14ac:dyDescent="0.25">
      <c r="A228" s="132" t="s">
        <v>278</v>
      </c>
      <c r="B228" t="s">
        <v>279</v>
      </c>
      <c r="C228">
        <v>75</v>
      </c>
    </row>
    <row r="229" spans="1:3" x14ac:dyDescent="0.25">
      <c r="A229" s="132" t="s">
        <v>280</v>
      </c>
      <c r="B229" t="s">
        <v>281</v>
      </c>
      <c r="C229">
        <v>75</v>
      </c>
    </row>
    <row r="230" spans="1:3" x14ac:dyDescent="0.25">
      <c r="A230" s="132" t="s">
        <v>282</v>
      </c>
      <c r="B230" t="s">
        <v>283</v>
      </c>
      <c r="C230">
        <v>75</v>
      </c>
    </row>
    <row r="231" spans="1:3" x14ac:dyDescent="0.25">
      <c r="A231" s="132" t="s">
        <v>284</v>
      </c>
      <c r="B231" t="s">
        <v>285</v>
      </c>
      <c r="C231">
        <v>75</v>
      </c>
    </row>
    <row r="232" spans="1:3" x14ac:dyDescent="0.25">
      <c r="A232" s="132" t="s">
        <v>695</v>
      </c>
      <c r="B232" t="s">
        <v>286</v>
      </c>
      <c r="C232">
        <v>76</v>
      </c>
    </row>
    <row r="233" spans="1:3" x14ac:dyDescent="0.25">
      <c r="A233" s="132" t="s">
        <v>287</v>
      </c>
      <c r="B233" t="s">
        <v>288</v>
      </c>
      <c r="C233">
        <v>76</v>
      </c>
    </row>
    <row r="234" spans="1:3" x14ac:dyDescent="0.25">
      <c r="A234" s="132" t="s">
        <v>289</v>
      </c>
      <c r="B234" t="s">
        <v>290</v>
      </c>
      <c r="C234">
        <v>76</v>
      </c>
    </row>
    <row r="235" spans="1:3" x14ac:dyDescent="0.25">
      <c r="A235" s="132" t="s">
        <v>291</v>
      </c>
      <c r="B235" t="s">
        <v>292</v>
      </c>
      <c r="C235">
        <v>76</v>
      </c>
    </row>
    <row r="236" spans="1:3" x14ac:dyDescent="0.25">
      <c r="A236" s="132" t="s">
        <v>293</v>
      </c>
      <c r="B236" t="s">
        <v>139</v>
      </c>
      <c r="C236">
        <v>76</v>
      </c>
    </row>
    <row r="237" spans="1:3" x14ac:dyDescent="0.25">
      <c r="A237" s="132" t="s">
        <v>294</v>
      </c>
      <c r="B237" t="s">
        <v>295</v>
      </c>
      <c r="C237">
        <v>76</v>
      </c>
    </row>
    <row r="238" spans="1:3" x14ac:dyDescent="0.25">
      <c r="A238" s="132" t="s">
        <v>696</v>
      </c>
      <c r="B238" t="s">
        <v>296</v>
      </c>
      <c r="C238">
        <v>76</v>
      </c>
    </row>
    <row r="239" spans="1:3" x14ac:dyDescent="0.25">
      <c r="A239" s="132" t="s">
        <v>697</v>
      </c>
      <c r="B239" t="s">
        <v>297</v>
      </c>
      <c r="C239">
        <v>77</v>
      </c>
    </row>
    <row r="240" spans="1:3" x14ac:dyDescent="0.25">
      <c r="A240" s="132" t="s">
        <v>298</v>
      </c>
      <c r="B240" t="s">
        <v>299</v>
      </c>
      <c r="C240">
        <v>77</v>
      </c>
    </row>
    <row r="241" spans="1:3" x14ac:dyDescent="0.25">
      <c r="A241" s="132" t="s">
        <v>300</v>
      </c>
      <c r="B241" t="s">
        <v>301</v>
      </c>
      <c r="C241">
        <v>79</v>
      </c>
    </row>
    <row r="242" spans="1:3" x14ac:dyDescent="0.25">
      <c r="A242" s="132" t="s">
        <v>302</v>
      </c>
      <c r="B242" t="s">
        <v>303</v>
      </c>
      <c r="C242">
        <v>79</v>
      </c>
    </row>
    <row r="243" spans="1:3" x14ac:dyDescent="0.25">
      <c r="A243" s="132" t="s">
        <v>698</v>
      </c>
      <c r="B243" t="s">
        <v>160</v>
      </c>
      <c r="C243">
        <v>82</v>
      </c>
    </row>
    <row r="244" spans="1:3" x14ac:dyDescent="0.25">
      <c r="A244" s="132" t="s">
        <v>699</v>
      </c>
      <c r="B244" t="s">
        <v>161</v>
      </c>
      <c r="C244">
        <v>82</v>
      </c>
    </row>
    <row r="245" spans="1:3" x14ac:dyDescent="0.25">
      <c r="A245" s="132" t="s">
        <v>700</v>
      </c>
      <c r="B245" t="s">
        <v>304</v>
      </c>
      <c r="C245">
        <v>83</v>
      </c>
    </row>
    <row r="246" spans="1:3" x14ac:dyDescent="0.25">
      <c r="A246" s="132" t="s">
        <v>701</v>
      </c>
      <c r="B246" t="s">
        <v>135</v>
      </c>
      <c r="C246">
        <v>83</v>
      </c>
    </row>
    <row r="247" spans="1:3" x14ac:dyDescent="0.25">
      <c r="A247" s="132" t="s">
        <v>702</v>
      </c>
      <c r="B247" t="s">
        <v>89</v>
      </c>
      <c r="C247">
        <v>83</v>
      </c>
    </row>
    <row r="248" spans="1:3" x14ac:dyDescent="0.25">
      <c r="A248" s="132" t="s">
        <v>703</v>
      </c>
      <c r="B248" t="s">
        <v>305</v>
      </c>
      <c r="C248">
        <v>84</v>
      </c>
    </row>
    <row r="249" spans="1:3" x14ac:dyDescent="0.25">
      <c r="A249" s="132" t="s">
        <v>306</v>
      </c>
      <c r="B249" t="s">
        <v>307</v>
      </c>
      <c r="C249">
        <v>84</v>
      </c>
    </row>
    <row r="250" spans="1:3" x14ac:dyDescent="0.25">
      <c r="A250" s="132" t="s">
        <v>308</v>
      </c>
      <c r="B250" t="s">
        <v>309</v>
      </c>
      <c r="C250">
        <v>84</v>
      </c>
    </row>
    <row r="251" spans="1:3" x14ac:dyDescent="0.25">
      <c r="A251" s="132" t="s">
        <v>310</v>
      </c>
      <c r="B251" t="s">
        <v>311</v>
      </c>
      <c r="C251">
        <v>84</v>
      </c>
    </row>
    <row r="252" spans="1:3" x14ac:dyDescent="0.25">
      <c r="A252" s="132" t="s">
        <v>312</v>
      </c>
      <c r="B252" t="s">
        <v>313</v>
      </c>
      <c r="C252">
        <v>84</v>
      </c>
    </row>
    <row r="253" spans="1:3" x14ac:dyDescent="0.25">
      <c r="A253" s="132" t="s">
        <v>704</v>
      </c>
      <c r="B253" t="s">
        <v>314</v>
      </c>
      <c r="C253">
        <v>84</v>
      </c>
    </row>
    <row r="254" spans="1:3" x14ac:dyDescent="0.25">
      <c r="A254" s="132" t="s">
        <v>525</v>
      </c>
      <c r="B254" t="s">
        <v>315</v>
      </c>
      <c r="C254">
        <v>85</v>
      </c>
    </row>
    <row r="255" spans="1:3" x14ac:dyDescent="0.25">
      <c r="A255" s="132" t="s">
        <v>526</v>
      </c>
      <c r="B255" t="s">
        <v>316</v>
      </c>
      <c r="C255">
        <v>85</v>
      </c>
    </row>
    <row r="256" spans="1:3" x14ac:dyDescent="0.25">
      <c r="A256" s="132" t="s">
        <v>527</v>
      </c>
      <c r="B256" t="s">
        <v>317</v>
      </c>
      <c r="C256">
        <v>85</v>
      </c>
    </row>
    <row r="257" spans="1:3" x14ac:dyDescent="0.25">
      <c r="A257" s="132" t="s">
        <v>528</v>
      </c>
      <c r="B257" t="s">
        <v>297</v>
      </c>
      <c r="C257">
        <v>85</v>
      </c>
    </row>
    <row r="258" spans="1:3" x14ac:dyDescent="0.25">
      <c r="A258" s="132" t="s">
        <v>529</v>
      </c>
      <c r="B258" t="s">
        <v>160</v>
      </c>
      <c r="C258">
        <v>87</v>
      </c>
    </row>
    <row r="259" spans="1:3" x14ac:dyDescent="0.25">
      <c r="A259" s="132" t="s">
        <v>476</v>
      </c>
      <c r="B259" t="s">
        <v>161</v>
      </c>
      <c r="C259">
        <v>87</v>
      </c>
    </row>
    <row r="260" spans="1:3" x14ac:dyDescent="0.25">
      <c r="A260" s="132" t="s">
        <v>530</v>
      </c>
      <c r="B260" t="s">
        <v>318</v>
      </c>
      <c r="C260">
        <v>88</v>
      </c>
    </row>
    <row r="261" spans="1:3" x14ac:dyDescent="0.25">
      <c r="A261" s="132" t="s">
        <v>705</v>
      </c>
      <c r="B261" t="s">
        <v>160</v>
      </c>
      <c r="C261">
        <v>88</v>
      </c>
    </row>
    <row r="262" spans="1:3" x14ac:dyDescent="0.25">
      <c r="A262" s="132" t="s">
        <v>706</v>
      </c>
      <c r="B262" t="s">
        <v>161</v>
      </c>
      <c r="C262">
        <v>88</v>
      </c>
    </row>
    <row r="263" spans="1:3" x14ac:dyDescent="0.25">
      <c r="A263" s="132" t="s">
        <v>707</v>
      </c>
      <c r="B263" t="s">
        <v>319</v>
      </c>
      <c r="C263">
        <v>89</v>
      </c>
    </row>
    <row r="264" spans="1:3" x14ac:dyDescent="0.25">
      <c r="A264" s="132" t="s">
        <v>708</v>
      </c>
      <c r="B264" t="s">
        <v>161</v>
      </c>
      <c r="C264">
        <v>89</v>
      </c>
    </row>
    <row r="265" spans="1:3" x14ac:dyDescent="0.25">
      <c r="A265" s="132" t="s">
        <v>709</v>
      </c>
      <c r="B265" t="s">
        <v>320</v>
      </c>
      <c r="C265">
        <v>90</v>
      </c>
    </row>
    <row r="266" spans="1:3" x14ac:dyDescent="0.25">
      <c r="A266" s="132" t="s">
        <v>710</v>
      </c>
      <c r="B266" t="s">
        <v>135</v>
      </c>
      <c r="C266">
        <v>90</v>
      </c>
    </row>
    <row r="267" spans="1:3" x14ac:dyDescent="0.25">
      <c r="A267" s="132" t="s">
        <v>711</v>
      </c>
      <c r="B267" t="s">
        <v>321</v>
      </c>
      <c r="C267">
        <v>91</v>
      </c>
    </row>
    <row r="268" spans="1:3" x14ac:dyDescent="0.25">
      <c r="A268" s="132" t="s">
        <v>712</v>
      </c>
      <c r="B268" t="s">
        <v>322</v>
      </c>
      <c r="C268">
        <v>91</v>
      </c>
    </row>
    <row r="269" spans="1:3" x14ac:dyDescent="0.25">
      <c r="A269" s="132" t="s">
        <v>549</v>
      </c>
      <c r="B269" t="s">
        <v>713</v>
      </c>
      <c r="C269">
        <v>91</v>
      </c>
    </row>
    <row r="270" spans="1:3" x14ac:dyDescent="0.25">
      <c r="A270" s="132" t="s">
        <v>714</v>
      </c>
      <c r="B270" t="s">
        <v>715</v>
      </c>
      <c r="C270">
        <v>92</v>
      </c>
    </row>
    <row r="271" spans="1:3" x14ac:dyDescent="0.25">
      <c r="A271" s="132" t="s">
        <v>716</v>
      </c>
      <c r="B271" t="s">
        <v>160</v>
      </c>
      <c r="C271">
        <v>92</v>
      </c>
    </row>
    <row r="272" spans="1:3" x14ac:dyDescent="0.25">
      <c r="A272" s="132" t="s">
        <v>717</v>
      </c>
      <c r="B272" t="s">
        <v>326</v>
      </c>
      <c r="C272">
        <v>92</v>
      </c>
    </row>
    <row r="273" spans="1:3" x14ac:dyDescent="0.25">
      <c r="A273" s="132" t="s">
        <v>718</v>
      </c>
      <c r="B273" t="s">
        <v>323</v>
      </c>
      <c r="C273">
        <v>92</v>
      </c>
    </row>
    <row r="274" spans="1:3" x14ac:dyDescent="0.25">
      <c r="A274" s="132" t="s">
        <v>719</v>
      </c>
      <c r="B274" t="s">
        <v>324</v>
      </c>
      <c r="C274">
        <v>92</v>
      </c>
    </row>
    <row r="275" spans="1:3" x14ac:dyDescent="0.25">
      <c r="A275" s="132" t="s">
        <v>720</v>
      </c>
      <c r="B275" t="s">
        <v>325</v>
      </c>
      <c r="C275">
        <v>92</v>
      </c>
    </row>
    <row r="276" spans="1:3" x14ac:dyDescent="0.25">
      <c r="A276" s="132" t="s">
        <v>721</v>
      </c>
      <c r="B276" t="s">
        <v>327</v>
      </c>
      <c r="C276">
        <v>93</v>
      </c>
    </row>
    <row r="277" spans="1:3" x14ac:dyDescent="0.25">
      <c r="A277" s="132" t="s">
        <v>722</v>
      </c>
      <c r="B277" t="s">
        <v>328</v>
      </c>
      <c r="C277">
        <v>93</v>
      </c>
    </row>
    <row r="278" spans="1:3" x14ac:dyDescent="0.25">
      <c r="A278" s="132" t="s">
        <v>723</v>
      </c>
      <c r="B278" t="s">
        <v>329</v>
      </c>
      <c r="C278">
        <v>93</v>
      </c>
    </row>
    <row r="279" spans="1:3" x14ac:dyDescent="0.25">
      <c r="A279" s="132" t="s">
        <v>724</v>
      </c>
      <c r="B279" t="s">
        <v>330</v>
      </c>
      <c r="C279">
        <v>94</v>
      </c>
    </row>
    <row r="280" spans="1:3" x14ac:dyDescent="0.25">
      <c r="A280" s="132" t="s">
        <v>725</v>
      </c>
      <c r="B280" t="s">
        <v>331</v>
      </c>
      <c r="C280">
        <v>94</v>
      </c>
    </row>
    <row r="281" spans="1:3" x14ac:dyDescent="0.25">
      <c r="A281" s="132" t="s">
        <v>726</v>
      </c>
      <c r="B281" t="s">
        <v>332</v>
      </c>
      <c r="C281">
        <v>94</v>
      </c>
    </row>
    <row r="282" spans="1:3" x14ac:dyDescent="0.25">
      <c r="A282" s="132" t="s">
        <v>727</v>
      </c>
      <c r="B282" t="s">
        <v>333</v>
      </c>
      <c r="C282">
        <v>94</v>
      </c>
    </row>
    <row r="283" spans="1:3" x14ac:dyDescent="0.25">
      <c r="A283" s="132" t="s">
        <v>728</v>
      </c>
      <c r="B283" t="s">
        <v>161</v>
      </c>
      <c r="C283">
        <v>94</v>
      </c>
    </row>
    <row r="284" spans="1:3" x14ac:dyDescent="0.25">
      <c r="A284" s="132" t="s">
        <v>729</v>
      </c>
      <c r="B284" t="s">
        <v>342</v>
      </c>
      <c r="C284">
        <v>96</v>
      </c>
    </row>
    <row r="285" spans="1:3" x14ac:dyDescent="0.25">
      <c r="A285" s="132" t="s">
        <v>730</v>
      </c>
      <c r="B285" t="s">
        <v>304</v>
      </c>
      <c r="C285">
        <v>96</v>
      </c>
    </row>
    <row r="286" spans="1:3" x14ac:dyDescent="0.25">
      <c r="A286" s="132" t="s">
        <v>731</v>
      </c>
      <c r="B286" t="s">
        <v>343</v>
      </c>
      <c r="C286">
        <v>96</v>
      </c>
    </row>
    <row r="287" spans="1:3" x14ac:dyDescent="0.25">
      <c r="A287" s="132" t="s">
        <v>732</v>
      </c>
      <c r="B287" t="s">
        <v>344</v>
      </c>
      <c r="C287">
        <v>96</v>
      </c>
    </row>
    <row r="288" spans="1:3" x14ac:dyDescent="0.25">
      <c r="A288" s="132" t="s">
        <v>733</v>
      </c>
      <c r="B288" t="s">
        <v>225</v>
      </c>
      <c r="C288">
        <v>96</v>
      </c>
    </row>
    <row r="289" spans="1:3" x14ac:dyDescent="0.25">
      <c r="A289" s="132" t="s">
        <v>734</v>
      </c>
      <c r="B289" t="s">
        <v>160</v>
      </c>
      <c r="C289">
        <v>96</v>
      </c>
    </row>
    <row r="290" spans="1:3" x14ac:dyDescent="0.25">
      <c r="A290" s="132" t="s">
        <v>735</v>
      </c>
      <c r="B290" t="s">
        <v>10</v>
      </c>
      <c r="C290">
        <v>97</v>
      </c>
    </row>
    <row r="291" spans="1:3" x14ac:dyDescent="0.25">
      <c r="A291" s="132" t="s">
        <v>409</v>
      </c>
      <c r="B291" t="s">
        <v>345</v>
      </c>
      <c r="C291">
        <v>97</v>
      </c>
    </row>
    <row r="292" spans="1:3" x14ac:dyDescent="0.25">
      <c r="A292" s="132" t="s">
        <v>410</v>
      </c>
      <c r="B292" t="s">
        <v>346</v>
      </c>
      <c r="C292">
        <v>97</v>
      </c>
    </row>
    <row r="293" spans="1:3" x14ac:dyDescent="0.25">
      <c r="A293" s="132" t="s">
        <v>411</v>
      </c>
      <c r="B293" t="s">
        <v>347</v>
      </c>
      <c r="C293">
        <v>97</v>
      </c>
    </row>
    <row r="294" spans="1:3" x14ac:dyDescent="0.25">
      <c r="A294" s="132" t="s">
        <v>736</v>
      </c>
      <c r="B294" t="s">
        <v>348</v>
      </c>
      <c r="C294">
        <v>97</v>
      </c>
    </row>
    <row r="295" spans="1:3" x14ac:dyDescent="0.25">
      <c r="A295" s="132" t="s">
        <v>737</v>
      </c>
      <c r="B295" t="s">
        <v>349</v>
      </c>
      <c r="C295">
        <v>98</v>
      </c>
    </row>
    <row r="296" spans="1:3" x14ac:dyDescent="0.25">
      <c r="A296" s="132" t="s">
        <v>738</v>
      </c>
      <c r="B296" t="s">
        <v>350</v>
      </c>
      <c r="C296">
        <v>98</v>
      </c>
    </row>
    <row r="297" spans="1:3" x14ac:dyDescent="0.25">
      <c r="A297" s="132" t="s">
        <v>739</v>
      </c>
      <c r="B297" t="s">
        <v>351</v>
      </c>
      <c r="C297">
        <v>98</v>
      </c>
    </row>
    <row r="298" spans="1:3" x14ac:dyDescent="0.25">
      <c r="A298" s="132" t="s">
        <v>740</v>
      </c>
      <c r="B298" t="s">
        <v>352</v>
      </c>
      <c r="C298">
        <v>98</v>
      </c>
    </row>
    <row r="299" spans="1:3" x14ac:dyDescent="0.25">
      <c r="A299" s="132" t="s">
        <v>741</v>
      </c>
      <c r="B299" t="s">
        <v>353</v>
      </c>
      <c r="C299">
        <v>98</v>
      </c>
    </row>
    <row r="300" spans="1:3" x14ac:dyDescent="0.25">
      <c r="A300" s="132" t="s">
        <v>538</v>
      </c>
      <c r="B300" t="s">
        <v>742</v>
      </c>
      <c r="C300">
        <v>99</v>
      </c>
    </row>
    <row r="301" spans="1:3" x14ac:dyDescent="0.25">
      <c r="A301" s="132" t="s">
        <v>743</v>
      </c>
      <c r="B301" t="s">
        <v>394</v>
      </c>
      <c r="C301">
        <v>100</v>
      </c>
    </row>
    <row r="302" spans="1:3" x14ac:dyDescent="0.25">
      <c r="A302" s="132" t="s">
        <v>540</v>
      </c>
      <c r="B302" t="s">
        <v>96</v>
      </c>
      <c r="C302">
        <v>100</v>
      </c>
    </row>
    <row r="303" spans="1:3" x14ac:dyDescent="0.25">
      <c r="A303" s="132" t="s">
        <v>412</v>
      </c>
      <c r="B303" t="s">
        <v>97</v>
      </c>
      <c r="C303">
        <v>101</v>
      </c>
    </row>
    <row r="304" spans="1:3" x14ac:dyDescent="0.25">
      <c r="A304" s="132" t="s">
        <v>413</v>
      </c>
      <c r="B304" t="s">
        <v>356</v>
      </c>
      <c r="C304">
        <v>102</v>
      </c>
    </row>
    <row r="305" spans="1:3" x14ac:dyDescent="0.25">
      <c r="A305" s="132" t="s">
        <v>541</v>
      </c>
      <c r="B305" t="s">
        <v>357</v>
      </c>
      <c r="C305">
        <v>102</v>
      </c>
    </row>
    <row r="306" spans="1:3" x14ac:dyDescent="0.25">
      <c r="A306" s="132" t="s">
        <v>414</v>
      </c>
      <c r="B306" t="s">
        <v>161</v>
      </c>
      <c r="C306">
        <v>102</v>
      </c>
    </row>
    <row r="307" spans="1:3" x14ac:dyDescent="0.25">
      <c r="A307" s="132" t="s">
        <v>542</v>
      </c>
      <c r="B307" t="s">
        <v>358</v>
      </c>
      <c r="C307">
        <v>102</v>
      </c>
    </row>
    <row r="308" spans="1:3" x14ac:dyDescent="0.25">
      <c r="A308" s="132" t="s">
        <v>415</v>
      </c>
      <c r="B308" t="s">
        <v>360</v>
      </c>
      <c r="C308">
        <v>102</v>
      </c>
    </row>
    <row r="309" spans="1:3" x14ac:dyDescent="0.25">
      <c r="A309" s="132" t="s">
        <v>416</v>
      </c>
      <c r="B309" t="s">
        <v>531</v>
      </c>
      <c r="C309">
        <v>104</v>
      </c>
    </row>
    <row r="310" spans="1:3" x14ac:dyDescent="0.25">
      <c r="A310" s="132" t="s">
        <v>417</v>
      </c>
      <c r="B310" t="s">
        <v>285</v>
      </c>
      <c r="C310">
        <v>104</v>
      </c>
    </row>
    <row r="311" spans="1:3" x14ac:dyDescent="0.25">
      <c r="A311" s="132" t="s">
        <v>418</v>
      </c>
      <c r="B311" t="s">
        <v>364</v>
      </c>
      <c r="C311">
        <v>105</v>
      </c>
    </row>
    <row r="312" spans="1:3" x14ac:dyDescent="0.25">
      <c r="A312" s="132" t="s">
        <v>419</v>
      </c>
      <c r="B312" t="s">
        <v>130</v>
      </c>
      <c r="C312">
        <v>105</v>
      </c>
    </row>
    <row r="313" spans="1:3" x14ac:dyDescent="0.25">
      <c r="A313" s="132" t="s">
        <v>420</v>
      </c>
      <c r="B313" t="s">
        <v>161</v>
      </c>
      <c r="C313">
        <v>105</v>
      </c>
    </row>
    <row r="314" spans="1:3" x14ac:dyDescent="0.25">
      <c r="A314" s="132" t="s">
        <v>744</v>
      </c>
      <c r="B314" t="s">
        <v>304</v>
      </c>
      <c r="C314">
        <v>105</v>
      </c>
    </row>
    <row r="315" spans="1:3" x14ac:dyDescent="0.25">
      <c r="A315" s="132" t="s">
        <v>421</v>
      </c>
      <c r="B315" t="s">
        <v>161</v>
      </c>
      <c r="C315">
        <v>105</v>
      </c>
    </row>
    <row r="316" spans="1:3" x14ac:dyDescent="0.25">
      <c r="A316" s="132" t="s">
        <v>745</v>
      </c>
      <c r="B316" t="s">
        <v>367</v>
      </c>
      <c r="C316">
        <v>105</v>
      </c>
    </row>
    <row r="317" spans="1:3" x14ac:dyDescent="0.25">
      <c r="A317" s="132" t="s">
        <v>548</v>
      </c>
      <c r="B317" t="s">
        <v>349</v>
      </c>
      <c r="C317">
        <v>105</v>
      </c>
    </row>
    <row r="318" spans="1:3" x14ac:dyDescent="0.25">
      <c r="A318" s="132" t="s">
        <v>422</v>
      </c>
      <c r="B318" t="s">
        <v>746</v>
      </c>
      <c r="C318">
        <v>105</v>
      </c>
    </row>
    <row r="319" spans="1:3" x14ac:dyDescent="0.25">
      <c r="A319" s="132" t="s">
        <v>423</v>
      </c>
      <c r="B319" t="s">
        <v>368</v>
      </c>
      <c r="C319">
        <v>105</v>
      </c>
    </row>
    <row r="320" spans="1:3" x14ac:dyDescent="0.25">
      <c r="A320" s="132" t="s">
        <v>747</v>
      </c>
      <c r="B320" t="s">
        <v>395</v>
      </c>
      <c r="C320">
        <v>107</v>
      </c>
    </row>
    <row r="321" spans="1:3" x14ac:dyDescent="0.25">
      <c r="A321" s="132" t="s">
        <v>748</v>
      </c>
      <c r="B321" t="s">
        <v>96</v>
      </c>
      <c r="C321">
        <v>107</v>
      </c>
    </row>
    <row r="322" spans="1:3" x14ac:dyDescent="0.25">
      <c r="A322" s="132" t="s">
        <v>354</v>
      </c>
      <c r="B322" t="s">
        <v>97</v>
      </c>
      <c r="C322">
        <v>108</v>
      </c>
    </row>
    <row r="323" spans="1:3" x14ac:dyDescent="0.25">
      <c r="A323" s="132" t="s">
        <v>355</v>
      </c>
      <c r="B323" t="s">
        <v>356</v>
      </c>
      <c r="C323">
        <v>108</v>
      </c>
    </row>
    <row r="324" spans="1:3" x14ac:dyDescent="0.25">
      <c r="A324" s="132" t="s">
        <v>424</v>
      </c>
      <c r="B324" t="s">
        <v>369</v>
      </c>
      <c r="C324">
        <v>108</v>
      </c>
    </row>
    <row r="325" spans="1:3" x14ac:dyDescent="0.25">
      <c r="A325" s="132" t="s">
        <v>425</v>
      </c>
      <c r="B325" t="s">
        <v>370</v>
      </c>
      <c r="C325">
        <v>109</v>
      </c>
    </row>
    <row r="326" spans="1:3" x14ac:dyDescent="0.25">
      <c r="A326" s="132" t="s">
        <v>749</v>
      </c>
      <c r="B326" t="s">
        <v>167</v>
      </c>
      <c r="C326">
        <v>109</v>
      </c>
    </row>
    <row r="327" spans="1:3" x14ac:dyDescent="0.25">
      <c r="A327" s="132" t="s">
        <v>750</v>
      </c>
      <c r="B327" t="s">
        <v>358</v>
      </c>
      <c r="C327">
        <v>109</v>
      </c>
    </row>
    <row r="328" spans="1:3" x14ac:dyDescent="0.25">
      <c r="A328" s="132" t="s">
        <v>359</v>
      </c>
      <c r="B328" t="s">
        <v>371</v>
      </c>
      <c r="C328">
        <v>109</v>
      </c>
    </row>
    <row r="329" spans="1:3" x14ac:dyDescent="0.25">
      <c r="A329" s="132" t="s">
        <v>361</v>
      </c>
      <c r="B329" t="s">
        <v>372</v>
      </c>
      <c r="C329">
        <v>109</v>
      </c>
    </row>
    <row r="330" spans="1:3" x14ac:dyDescent="0.25">
      <c r="A330" s="132" t="s">
        <v>362</v>
      </c>
      <c r="B330" t="s">
        <v>373</v>
      </c>
      <c r="C330">
        <v>109</v>
      </c>
    </row>
    <row r="331" spans="1:3" x14ac:dyDescent="0.25">
      <c r="A331" s="132" t="s">
        <v>363</v>
      </c>
      <c r="B331" t="s">
        <v>374</v>
      </c>
      <c r="C331">
        <v>110</v>
      </c>
    </row>
    <row r="332" spans="1:3" x14ac:dyDescent="0.25">
      <c r="A332" s="132" t="s">
        <v>365</v>
      </c>
      <c r="B332" t="s">
        <v>161</v>
      </c>
      <c r="C332">
        <v>110</v>
      </c>
    </row>
    <row r="333" spans="1:3" x14ac:dyDescent="0.25">
      <c r="A333" s="132" t="s">
        <v>751</v>
      </c>
      <c r="B333" t="s">
        <v>375</v>
      </c>
      <c r="C333">
        <v>110</v>
      </c>
    </row>
    <row r="334" spans="1:3" x14ac:dyDescent="0.25">
      <c r="A334" s="132" t="s">
        <v>366</v>
      </c>
      <c r="B334" t="s">
        <v>161</v>
      </c>
      <c r="C334">
        <v>110</v>
      </c>
    </row>
    <row r="335" spans="1:3" x14ac:dyDescent="0.25">
      <c r="A335" s="132" t="s">
        <v>752</v>
      </c>
      <c r="B335" t="s">
        <v>367</v>
      </c>
      <c r="C335">
        <v>111</v>
      </c>
    </row>
    <row r="336" spans="1:3" x14ac:dyDescent="0.25">
      <c r="A336" s="132" t="s">
        <v>753</v>
      </c>
      <c r="B336" t="s">
        <v>349</v>
      </c>
      <c r="C336">
        <v>111</v>
      </c>
    </row>
    <row r="337" spans="1:3" x14ac:dyDescent="0.25">
      <c r="A337" s="132" t="s">
        <v>426</v>
      </c>
      <c r="B337" t="s">
        <v>349</v>
      </c>
      <c r="C337">
        <v>111</v>
      </c>
    </row>
    <row r="338" spans="1:3" x14ac:dyDescent="0.25">
      <c r="A338" s="132" t="s">
        <v>427</v>
      </c>
      <c r="B338" t="s">
        <v>368</v>
      </c>
      <c r="C338">
        <v>111</v>
      </c>
    </row>
    <row r="339" spans="1:3" x14ac:dyDescent="0.25">
      <c r="A339" s="132" t="s">
        <v>754</v>
      </c>
      <c r="B339" t="s">
        <v>376</v>
      </c>
      <c r="C339">
        <v>112</v>
      </c>
    </row>
    <row r="340" spans="1:3" x14ac:dyDescent="0.25">
      <c r="A340" s="132" t="s">
        <v>755</v>
      </c>
      <c r="B340" t="s">
        <v>96</v>
      </c>
      <c r="C340">
        <v>112</v>
      </c>
    </row>
    <row r="341" spans="1:3" x14ac:dyDescent="0.25">
      <c r="A341" s="132" t="s">
        <v>756</v>
      </c>
      <c r="B341" t="s">
        <v>377</v>
      </c>
      <c r="C341">
        <v>114</v>
      </c>
    </row>
    <row r="342" spans="1:3" x14ac:dyDescent="0.25">
      <c r="A342" s="132" t="s">
        <v>757</v>
      </c>
      <c r="B342" t="s">
        <v>378</v>
      </c>
      <c r="C342">
        <v>114</v>
      </c>
    </row>
    <row r="343" spans="1:3" x14ac:dyDescent="0.25">
      <c r="A343" s="132" t="s">
        <v>758</v>
      </c>
      <c r="B343" t="s">
        <v>379</v>
      </c>
      <c r="C343">
        <v>114</v>
      </c>
    </row>
    <row r="344" spans="1:3" x14ac:dyDescent="0.25">
      <c r="A344" s="132" t="s">
        <v>759</v>
      </c>
      <c r="B344" t="s">
        <v>380</v>
      </c>
      <c r="C344">
        <v>114</v>
      </c>
    </row>
    <row r="345" spans="1:3" x14ac:dyDescent="0.25">
      <c r="A345" s="132" t="s">
        <v>760</v>
      </c>
      <c r="B345" t="s">
        <v>381</v>
      </c>
      <c r="C345">
        <v>114</v>
      </c>
    </row>
    <row r="346" spans="1:3" x14ac:dyDescent="0.25">
      <c r="A346" s="132" t="s">
        <v>761</v>
      </c>
      <c r="B346" t="s">
        <v>334</v>
      </c>
      <c r="C346">
        <v>115</v>
      </c>
    </row>
    <row r="347" spans="1:3" x14ac:dyDescent="0.25">
      <c r="A347" s="132" t="s">
        <v>762</v>
      </c>
      <c r="B347" t="s">
        <v>335</v>
      </c>
      <c r="C347">
        <v>115</v>
      </c>
    </row>
    <row r="348" spans="1:3" x14ac:dyDescent="0.25">
      <c r="A348" s="132" t="s">
        <v>763</v>
      </c>
      <c r="B348" t="s">
        <v>336</v>
      </c>
      <c r="C348">
        <v>115</v>
      </c>
    </row>
    <row r="349" spans="1:3" x14ac:dyDescent="0.25">
      <c r="A349" s="132" t="s">
        <v>428</v>
      </c>
      <c r="B349" t="s">
        <v>337</v>
      </c>
      <c r="C349">
        <v>115</v>
      </c>
    </row>
    <row r="350" spans="1:3" x14ac:dyDescent="0.25">
      <c r="A350" s="132" t="s">
        <v>429</v>
      </c>
      <c r="B350" t="s">
        <v>338</v>
      </c>
      <c r="C350">
        <v>115</v>
      </c>
    </row>
    <row r="351" spans="1:3" x14ac:dyDescent="0.25">
      <c r="A351" s="132" t="s">
        <v>430</v>
      </c>
      <c r="B351" t="s">
        <v>339</v>
      </c>
      <c r="C351">
        <v>115</v>
      </c>
    </row>
    <row r="352" spans="1:3" x14ac:dyDescent="0.25">
      <c r="A352" s="132" t="s">
        <v>764</v>
      </c>
      <c r="B352" t="s">
        <v>340</v>
      </c>
      <c r="C352">
        <v>116</v>
      </c>
    </row>
    <row r="353" spans="1:3" x14ac:dyDescent="0.25">
      <c r="A353" s="132" t="s">
        <v>765</v>
      </c>
      <c r="B353" t="s">
        <v>341</v>
      </c>
      <c r="C353">
        <v>116</v>
      </c>
    </row>
    <row r="354" spans="1:3" x14ac:dyDescent="0.25">
      <c r="A354" s="132" t="s">
        <v>766</v>
      </c>
      <c r="B354" t="s">
        <v>431</v>
      </c>
      <c r="C354">
        <v>116</v>
      </c>
    </row>
    <row r="355" spans="1:3" x14ac:dyDescent="0.25">
      <c r="A355" s="132" t="s">
        <v>767</v>
      </c>
      <c r="B355" t="s">
        <v>432</v>
      </c>
      <c r="C355">
        <v>116</v>
      </c>
    </row>
    <row r="356" spans="1:3" x14ac:dyDescent="0.25">
      <c r="A356" s="132" t="s">
        <v>768</v>
      </c>
      <c r="B356" t="s">
        <v>382</v>
      </c>
      <c r="C356">
        <v>117</v>
      </c>
    </row>
    <row r="357" spans="1:3" x14ac:dyDescent="0.25">
      <c r="A357" s="132" t="s">
        <v>769</v>
      </c>
      <c r="B357" t="s">
        <v>11</v>
      </c>
      <c r="C357">
        <v>118</v>
      </c>
    </row>
    <row r="358" spans="1:3" x14ac:dyDescent="0.25">
      <c r="A358" s="132" t="s">
        <v>770</v>
      </c>
      <c r="B358" t="s">
        <v>383</v>
      </c>
      <c r="C358">
        <v>119</v>
      </c>
    </row>
    <row r="359" spans="1:3" x14ac:dyDescent="0.25">
      <c r="A359" s="132" t="s">
        <v>771</v>
      </c>
      <c r="B359" t="s">
        <v>42</v>
      </c>
      <c r="C359">
        <v>119</v>
      </c>
    </row>
    <row r="360" spans="1:3" x14ac:dyDescent="0.25">
      <c r="A360" s="132" t="s">
        <v>772</v>
      </c>
      <c r="B360" t="s">
        <v>384</v>
      </c>
      <c r="C360">
        <v>119</v>
      </c>
    </row>
    <row r="361" spans="1:3" x14ac:dyDescent="0.25">
      <c r="A361" s="132" t="s">
        <v>773</v>
      </c>
      <c r="B361" t="s">
        <v>385</v>
      </c>
      <c r="C361">
        <v>119</v>
      </c>
    </row>
    <row r="362" spans="1:3" x14ac:dyDescent="0.25">
      <c r="A362" s="132" t="s">
        <v>774</v>
      </c>
      <c r="B362" t="s">
        <v>44</v>
      </c>
      <c r="C362">
        <v>119</v>
      </c>
    </row>
    <row r="363" spans="1:3" x14ac:dyDescent="0.25">
      <c r="A363" s="132" t="s">
        <v>775</v>
      </c>
      <c r="B363" t="s">
        <v>386</v>
      </c>
      <c r="C363">
        <v>120</v>
      </c>
    </row>
    <row r="364" spans="1:3" x14ac:dyDescent="0.25">
      <c r="A364" s="132" t="s">
        <v>776</v>
      </c>
      <c r="B364" t="s">
        <v>387</v>
      </c>
      <c r="C364">
        <v>120</v>
      </c>
    </row>
    <row r="365" spans="1:3" x14ac:dyDescent="0.25">
      <c r="A365" s="132" t="s">
        <v>777</v>
      </c>
      <c r="B365" t="s">
        <v>388</v>
      </c>
      <c r="C365">
        <v>120</v>
      </c>
    </row>
    <row r="366" spans="1:3" x14ac:dyDescent="0.25">
      <c r="A366" s="132" t="s">
        <v>778</v>
      </c>
      <c r="B366" t="s">
        <v>389</v>
      </c>
      <c r="C366">
        <v>121</v>
      </c>
    </row>
    <row r="367" spans="1:3" x14ac:dyDescent="0.25">
      <c r="A367" s="132" t="s">
        <v>779</v>
      </c>
      <c r="B367" t="s">
        <v>390</v>
      </c>
      <c r="C367">
        <v>122</v>
      </c>
    </row>
    <row r="368" spans="1:3" x14ac:dyDescent="0.25">
      <c r="A368" s="132" t="s">
        <v>780</v>
      </c>
      <c r="B368" t="s">
        <v>532</v>
      </c>
      <c r="C368">
        <v>123</v>
      </c>
    </row>
    <row r="369" spans="1:3" x14ac:dyDescent="0.25">
      <c r="A369" s="132" t="s">
        <v>781</v>
      </c>
      <c r="B369" t="s">
        <v>533</v>
      </c>
      <c r="C369">
        <v>123</v>
      </c>
    </row>
    <row r="370" spans="1:3" x14ac:dyDescent="0.25">
      <c r="A370" s="132" t="s">
        <v>782</v>
      </c>
      <c r="B370" t="s">
        <v>534</v>
      </c>
      <c r="C370">
        <v>123</v>
      </c>
    </row>
    <row r="371" spans="1:3" x14ac:dyDescent="0.25">
      <c r="A371" s="132" t="s">
        <v>783</v>
      </c>
      <c r="B371" t="s">
        <v>535</v>
      </c>
      <c r="C371">
        <v>123</v>
      </c>
    </row>
    <row r="372" spans="1:3" x14ac:dyDescent="0.25">
      <c r="A372" s="132" t="s">
        <v>784</v>
      </c>
      <c r="B372" t="s">
        <v>536</v>
      </c>
      <c r="C372">
        <v>123</v>
      </c>
    </row>
    <row r="377" spans="1:3" x14ac:dyDescent="0.25">
      <c r="A377" s="132" t="s">
        <v>453</v>
      </c>
      <c r="B377" t="s">
        <v>455</v>
      </c>
    </row>
    <row r="378" spans="1:3" x14ac:dyDescent="0.25">
      <c r="A378" s="132" t="s">
        <v>454</v>
      </c>
      <c r="B378" t="s">
        <v>467</v>
      </c>
    </row>
    <row r="379" spans="1:3" x14ac:dyDescent="0.25">
      <c r="A379" s="132" t="s">
        <v>457</v>
      </c>
      <c r="B379" t="s">
        <v>455</v>
      </c>
    </row>
    <row r="380" spans="1:3" x14ac:dyDescent="0.25">
      <c r="A380" s="132" t="s">
        <v>458</v>
      </c>
      <c r="B380" t="s">
        <v>467</v>
      </c>
    </row>
    <row r="381" spans="1:3" x14ac:dyDescent="0.25">
      <c r="A381" s="132" t="s">
        <v>459</v>
      </c>
      <c r="B381" t="s">
        <v>455</v>
      </c>
    </row>
    <row r="382" spans="1:3" x14ac:dyDescent="0.25">
      <c r="A382" s="132" t="s">
        <v>460</v>
      </c>
      <c r="B382" t="s">
        <v>467</v>
      </c>
    </row>
    <row r="383" spans="1:3" x14ac:dyDescent="0.25">
      <c r="A383" s="132" t="s">
        <v>461</v>
      </c>
      <c r="B383" t="s">
        <v>455</v>
      </c>
    </row>
    <row r="384" spans="1:3" x14ac:dyDescent="0.25">
      <c r="A384" s="132" t="s">
        <v>462</v>
      </c>
      <c r="B384" t="s">
        <v>467</v>
      </c>
    </row>
    <row r="385" spans="1:2" x14ac:dyDescent="0.25">
      <c r="A385" s="132" t="s">
        <v>463</v>
      </c>
      <c r="B385" t="s">
        <v>455</v>
      </c>
    </row>
    <row r="386" spans="1:2" x14ac:dyDescent="0.25">
      <c r="A386" s="132" t="s">
        <v>464</v>
      </c>
      <c r="B386" t="s">
        <v>467</v>
      </c>
    </row>
    <row r="387" spans="1:2" x14ac:dyDescent="0.25">
      <c r="A387" s="132" t="s">
        <v>465</v>
      </c>
      <c r="B387" t="s">
        <v>455</v>
      </c>
    </row>
    <row r="388" spans="1:2" x14ac:dyDescent="0.25">
      <c r="A388" s="132" t="s">
        <v>466</v>
      </c>
      <c r="B388" t="s">
        <v>467</v>
      </c>
    </row>
    <row r="389" spans="1:2" x14ac:dyDescent="0.25">
      <c r="A389" s="132" t="s">
        <v>469</v>
      </c>
      <c r="B389" t="s">
        <v>455</v>
      </c>
    </row>
    <row r="390" spans="1:2" x14ac:dyDescent="0.25">
      <c r="A390" s="132" t="s">
        <v>468</v>
      </c>
      <c r="B390" t="s">
        <v>467</v>
      </c>
    </row>
    <row r="391" spans="1:2" x14ac:dyDescent="0.25">
      <c r="A391" s="132" t="s">
        <v>470</v>
      </c>
      <c r="B391" t="s">
        <v>455</v>
      </c>
    </row>
    <row r="392" spans="1:2" x14ac:dyDescent="0.25">
      <c r="A392" s="132" t="s">
        <v>471</v>
      </c>
      <c r="B392" t="s">
        <v>467</v>
      </c>
    </row>
    <row r="393" spans="1:2" x14ac:dyDescent="0.25">
      <c r="A393" s="132" t="s">
        <v>472</v>
      </c>
      <c r="B393" t="s">
        <v>455</v>
      </c>
    </row>
    <row r="394" spans="1:2" x14ac:dyDescent="0.25">
      <c r="A394" s="132" t="s">
        <v>473</v>
      </c>
      <c r="B394" t="s">
        <v>467</v>
      </c>
    </row>
    <row r="395" spans="1:2" x14ac:dyDescent="0.25">
      <c r="A395" s="132" t="s">
        <v>477</v>
      </c>
      <c r="B395" t="s">
        <v>455</v>
      </c>
    </row>
    <row r="396" spans="1:2" x14ac:dyDescent="0.25">
      <c r="A396" s="132" t="s">
        <v>478</v>
      </c>
      <c r="B396" t="s">
        <v>467</v>
      </c>
    </row>
    <row r="397" spans="1:2" x14ac:dyDescent="0.25">
      <c r="A397" s="132" t="s">
        <v>497</v>
      </c>
      <c r="B397" t="s">
        <v>455</v>
      </c>
    </row>
    <row r="398" spans="1:2" x14ac:dyDescent="0.25">
      <c r="A398" s="132" t="s">
        <v>496</v>
      </c>
      <c r="B398" t="s">
        <v>467</v>
      </c>
    </row>
    <row r="399" spans="1:2" x14ac:dyDescent="0.25">
      <c r="A399" s="132" t="s">
        <v>498</v>
      </c>
      <c r="B399" t="s">
        <v>455</v>
      </c>
    </row>
    <row r="400" spans="1:2" x14ac:dyDescent="0.25">
      <c r="A400" s="132" t="s">
        <v>499</v>
      </c>
      <c r="B400" t="s">
        <v>467</v>
      </c>
    </row>
    <row r="401" spans="1:2" x14ac:dyDescent="0.25">
      <c r="A401" s="132" t="s">
        <v>500</v>
      </c>
      <c r="B401" t="s">
        <v>503</v>
      </c>
    </row>
    <row r="402" spans="1:2" x14ac:dyDescent="0.25">
      <c r="A402" s="132" t="s">
        <v>501</v>
      </c>
      <c r="B402" t="s">
        <v>505</v>
      </c>
    </row>
    <row r="403" spans="1:2" x14ac:dyDescent="0.25">
      <c r="A403" s="132" t="s">
        <v>502</v>
      </c>
      <c r="B403" t="s">
        <v>504</v>
      </c>
    </row>
    <row r="404" spans="1:2" x14ac:dyDescent="0.25">
      <c r="A404" s="132" t="s">
        <v>791</v>
      </c>
      <c r="B404" t="s">
        <v>793</v>
      </c>
    </row>
    <row r="405" spans="1:2" x14ac:dyDescent="0.25">
      <c r="A405" s="132" t="s">
        <v>792</v>
      </c>
      <c r="B405" t="s">
        <v>794</v>
      </c>
    </row>
    <row r="407" spans="1:2" x14ac:dyDescent="0.25">
      <c r="A407" s="132" t="s">
        <v>543</v>
      </c>
      <c r="B407" t="s">
        <v>455</v>
      </c>
    </row>
    <row r="408" spans="1:2" x14ac:dyDescent="0.25">
      <c r="A408" s="132" t="s">
        <v>544</v>
      </c>
      <c r="B408" t="s">
        <v>467</v>
      </c>
    </row>
    <row r="409" spans="1:2" x14ac:dyDescent="0.25">
      <c r="A409" s="132" t="s">
        <v>545</v>
      </c>
      <c r="B409" t="s">
        <v>455</v>
      </c>
    </row>
    <row r="410" spans="1:2" x14ac:dyDescent="0.25">
      <c r="A410" s="132" t="s">
        <v>546</v>
      </c>
      <c r="B410" t="s">
        <v>467</v>
      </c>
    </row>
    <row r="411" spans="1:2" x14ac:dyDescent="0.25">
      <c r="A411" s="132" t="s">
        <v>547</v>
      </c>
      <c r="B411" t="s">
        <v>467</v>
      </c>
    </row>
    <row r="412" spans="1:2" x14ac:dyDescent="0.25">
      <c r="A412" s="132" t="s">
        <v>785</v>
      </c>
      <c r="B412" t="s">
        <v>455</v>
      </c>
    </row>
    <row r="413" spans="1:2" x14ac:dyDescent="0.25">
      <c r="A413" s="132" t="s">
        <v>786</v>
      </c>
      <c r="B413" t="s">
        <v>467</v>
      </c>
    </row>
    <row r="414" spans="1:2" x14ac:dyDescent="0.25">
      <c r="A414" s="132" t="s">
        <v>787</v>
      </c>
      <c r="B414" t="s">
        <v>455</v>
      </c>
    </row>
    <row r="415" spans="1:2" x14ac:dyDescent="0.25">
      <c r="A415" s="132" t="s">
        <v>788</v>
      </c>
      <c r="B415" t="s">
        <v>467</v>
      </c>
    </row>
    <row r="416" spans="1:2" x14ac:dyDescent="0.25">
      <c r="A416" s="132" t="s">
        <v>789</v>
      </c>
      <c r="B416" t="s">
        <v>467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Commercial Evaluation</vt:lpstr>
      <vt:lpstr>Sheet1</vt:lpstr>
      <vt:lpstr>DATA</vt:lpstr>
      <vt:lpstr>'Commercial Evaluation'!Print_Area</vt:lpstr>
      <vt:lpstr>'Commercial Evaluation'!Print_Titles</vt:lpstr>
    </vt:vector>
  </TitlesOfParts>
  <Company>UNIDO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icmtest</dc:creator>
  <cp:lastModifiedBy>PETROVSKY, Michaela</cp:lastModifiedBy>
  <cp:lastPrinted>2020-09-25T08:12:10Z</cp:lastPrinted>
  <dcterms:created xsi:type="dcterms:W3CDTF">2013-03-21T15:47:25Z</dcterms:created>
  <dcterms:modified xsi:type="dcterms:W3CDTF">2020-10-13T14:18:50Z</dcterms:modified>
</cp:coreProperties>
</file>